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СПФДО" sheetId="1" r:id="rId1"/>
    <sheet name="Муниципальное задание" sheetId="2" r:id="rId2"/>
  </sheets>
  <definedNames>
    <definedName name="_xlnm._FilterDatabase" localSheetId="1" hidden="1">'Муниципальное задание'!$A$9:$AM$46</definedName>
    <definedName name="_xlnm._FilterDatabase" localSheetId="0" hidden="1">'СПФДО'!$A$8:$U$118</definedName>
    <definedName name="_xlnm.Print_Titles" localSheetId="1">'Муниципальное задание'!$6:$9</definedName>
    <definedName name="_xlnm.Print_Titles" localSheetId="0">'СПФДО'!$4:$7</definedName>
    <definedName name="_xlnm.Print_Area" localSheetId="1">'Муниципальное задание'!$A$1:$S$46</definedName>
    <definedName name="_xlnm.Print_Area" localSheetId="0">'СПФДО'!$A$1:$S$120</definedName>
  </definedNames>
  <calcPr fullCalcOnLoad="1"/>
</workbook>
</file>

<file path=xl/comments1.xml><?xml version="1.0" encoding="utf-8"?>
<comments xmlns="http://schemas.openxmlformats.org/spreadsheetml/2006/main">
  <authors>
    <author>Рудометова Евгения</author>
  </authors>
  <commentList>
    <comment ref="A105" authorId="0">
      <text>
        <r>
          <rPr>
            <b/>
            <sz val="9"/>
            <rFont val="Tahoma"/>
            <family val="2"/>
          </rPr>
          <t>Рудометова Евгения:</t>
        </r>
        <r>
          <rPr>
            <sz val="9"/>
            <rFont val="Tahoma"/>
            <family val="2"/>
          </rPr>
          <t xml:space="preserve">
Мир открытий</t>
        </r>
      </text>
    </comment>
    <comment ref="A109" authorId="0">
      <text>
        <r>
          <rPr>
            <b/>
            <sz val="9"/>
            <rFont val="Tahoma"/>
            <family val="2"/>
          </rPr>
          <t>Рудометова Евгения:</t>
        </r>
        <r>
          <rPr>
            <sz val="9"/>
            <rFont val="Tahoma"/>
            <family val="2"/>
          </rPr>
          <t xml:space="preserve">
Соц.пед - Первые шаги</t>
        </r>
      </text>
    </comment>
    <comment ref="A113" authorId="0">
      <text>
        <r>
          <rPr>
            <b/>
            <sz val="9"/>
            <rFont val="Tahoma"/>
            <family val="2"/>
          </rPr>
          <t>Рудометова Евгения:</t>
        </r>
        <r>
          <rPr>
            <sz val="9"/>
            <rFont val="Tahoma"/>
            <family val="2"/>
          </rPr>
          <t xml:space="preserve">
Страна понимания</t>
        </r>
      </text>
    </comment>
  </commentList>
</comments>
</file>

<file path=xl/sharedStrings.xml><?xml version="1.0" encoding="utf-8"?>
<sst xmlns="http://schemas.openxmlformats.org/spreadsheetml/2006/main" count="173" uniqueCount="115">
  <si>
    <t>Муниципальное автономное учреждение дополнительного образования Советского района "Центр "Созвездие"</t>
  </si>
  <si>
    <t>имени Героя Советского Союза генерал - полковника Гришина Ивана Тихоновича"</t>
  </si>
  <si>
    <t>Руководитель программы. Название и автор программы, срок реализации, возраст воспитанников</t>
  </si>
  <si>
    <t>1 год обучения</t>
  </si>
  <si>
    <t>2 год обучения</t>
  </si>
  <si>
    <t>3 год обучения</t>
  </si>
  <si>
    <t>4 год обучения</t>
  </si>
  <si>
    <t xml:space="preserve"> Индивидуальное обучение</t>
  </si>
  <si>
    <t>ИТОГО</t>
  </si>
  <si>
    <t>человеко - часы</t>
  </si>
  <si>
    <t>Кол-во групп</t>
  </si>
  <si>
    <t>ФИЗКУЛЬТУРНО-СПОРТИВНАЯ НАПРАВЛЕННОСТЬ</t>
  </si>
  <si>
    <t>Асадов Ростислав Магерам-оглы</t>
  </si>
  <si>
    <t>Зотеев Сергей Владимирович</t>
  </si>
  <si>
    <t>Резниченко Лариса Михайловна</t>
  </si>
  <si>
    <t>ХУДОЖЕСТВАННАЯ НАПРАВЛЕННОСТЬ</t>
  </si>
  <si>
    <t>Кузьминых Елена Анатольевна</t>
  </si>
  <si>
    <t>Орефкова Любовь Владимировна</t>
  </si>
  <si>
    <t>Ролис Светлана Леонидовна</t>
  </si>
  <si>
    <t>Хафизова Лариса Борисовна</t>
  </si>
  <si>
    <t>Руководитель программы. Название и автор программы, срок реализации, возраст обучающихся</t>
  </si>
  <si>
    <t>Ковалева Марина Николаевна</t>
  </si>
  <si>
    <t>Прокина Екатерина Сергеевна</t>
  </si>
  <si>
    <t xml:space="preserve">Павлова Галина Даутовна </t>
  </si>
  <si>
    <t>Иванова Анна Викторовна</t>
  </si>
  <si>
    <t xml:space="preserve">Минина Ирина Сергеевна </t>
  </si>
  <si>
    <t xml:space="preserve">Кол-во часов </t>
  </si>
  <si>
    <t xml:space="preserve">Смирнов Александр Владимирович </t>
  </si>
  <si>
    <t xml:space="preserve">"Волшебный сундучок", 7-12 лет, 2 модуля  </t>
  </si>
  <si>
    <t xml:space="preserve">"Умелые ручки", 6-8 лет, 1 модуль </t>
  </si>
  <si>
    <t>Кол-во детей</t>
  </si>
  <si>
    <t xml:space="preserve">Кол-во детей </t>
  </si>
  <si>
    <t>цена программы</t>
  </si>
  <si>
    <t>Кардашина Полина Витальевна</t>
  </si>
  <si>
    <t>Васянин Олег Николаевич</t>
  </si>
  <si>
    <t>1 модуль</t>
  </si>
  <si>
    <t>2 модуль</t>
  </si>
  <si>
    <t>3 модуль</t>
  </si>
  <si>
    <t>4 модуль</t>
  </si>
  <si>
    <t>"Изобразительное искусство", 6-15 лет, 1 модуль</t>
  </si>
  <si>
    <t xml:space="preserve">"Керамика", 7-13 лет, 2 модуля </t>
  </si>
  <si>
    <t>"Фантазия из теста", 8-12 лет, 3 модуля</t>
  </si>
  <si>
    <t xml:space="preserve">"Танцевальный калейдоскоп", 6-18 лет, 3 модуля  </t>
  </si>
  <si>
    <t>"Хорошее настроение", 6-15 лет, 2 модуля</t>
  </si>
  <si>
    <t>Насактынова Татьяна Валентиновна</t>
  </si>
  <si>
    <t xml:space="preserve">"Первые шаги в мире искусства", 7-15 лет, 1 модуль </t>
  </si>
  <si>
    <t>"Шахматы для детей с ОВЗ"</t>
  </si>
  <si>
    <t>Павлова Галина Даутовна</t>
  </si>
  <si>
    <t>Смирнов Александр Владимирович</t>
  </si>
  <si>
    <t>"Азбука спорта для детей с ОВЗ"</t>
  </si>
  <si>
    <t>"Настольный теннис для детей с ОВЗ"</t>
  </si>
  <si>
    <t>СОЦИАЛЬНО-ГУМАНИТАРНАЯ НАПРАВЛЕННОСТЬ</t>
  </si>
  <si>
    <t>Артемьев Александр Сергеевич</t>
  </si>
  <si>
    <t>Карташов Александр Викторович</t>
  </si>
  <si>
    <t>АДАПТИРОВАННЫЕ ПРОГРАММЫ</t>
  </si>
  <si>
    <t>"Первые шаги в мире искусства" ОВЗ</t>
  </si>
  <si>
    <t>"Золотой ключик" ОВЗ</t>
  </si>
  <si>
    <t>"Азбука спорта для дете с ОВЗ"</t>
  </si>
  <si>
    <t>УМКА</t>
  </si>
  <si>
    <t>Сидорова Ольга Григорьевна "Маленький город" Основы театральной деятельности</t>
  </si>
  <si>
    <t>Брыткова Марина Альбертовна "Маленький город" Логика</t>
  </si>
  <si>
    <t>Васянин Олег Николаевич "Маленький город"  Основы робототехники</t>
  </si>
  <si>
    <t>ИТОГО по Соц.-Гум напра</t>
  </si>
  <si>
    <t>ИТОГО по ПФДО</t>
  </si>
  <si>
    <t>ИТОГО ОВЗ</t>
  </si>
  <si>
    <t>ИТОГО по МЗ</t>
  </si>
  <si>
    <t>ПФ</t>
  </si>
  <si>
    <t>МЗ</t>
  </si>
  <si>
    <t>было по уч.плану</t>
  </si>
  <si>
    <t>Вольман Кирилл Александрович</t>
  </si>
  <si>
    <t>Асадов Ростислав Магерам оглы</t>
  </si>
  <si>
    <t>"Основы физической подготовки (с элементами каратэ киокушинкай)"</t>
  </si>
  <si>
    <t>"Мир в красках", 6-12 лт, 1модуль</t>
  </si>
  <si>
    <t xml:space="preserve"> </t>
  </si>
  <si>
    <t>Зубарева Алена Андреевна</t>
  </si>
  <si>
    <t>Федориненко Александр Борисович</t>
  </si>
  <si>
    <t>Орефкова Любовь Владимировна "Цветные ладошки"</t>
  </si>
  <si>
    <t>"Шахматы", 6-17 лет, 2 модуля, составитель Павлова Г.Д.</t>
  </si>
  <si>
    <t>"Волшебные шахматы", 2 модуля, 144 ч, составитель Минина И.С.</t>
  </si>
  <si>
    <t>"Футбол для всех",  3 модуля, составитель Асадов Р.М.</t>
  </si>
  <si>
    <t>"Футбол для всех", 3 модуля, составитель  Асадов Р.М.</t>
  </si>
  <si>
    <t>"Настольный теннис", 6-17 лет, 3 модуля, составитель  Асадов Р.М.</t>
  </si>
  <si>
    <t>"Рукопашный бой", 3 модуля, составитель Федориненко А.Б.</t>
  </si>
  <si>
    <t>Ларионова Лейла Мамедовна</t>
  </si>
  <si>
    <t>"Школа поинга", 1 модуль, составитель Ларионова Л.М.</t>
  </si>
  <si>
    <t>Вандышева Людмила Андреевна</t>
  </si>
  <si>
    <t>"Танцевальный калейдоскоп", 3 модуля, составитель Иванова А.В.</t>
  </si>
  <si>
    <t>"Изобразительное искусство",  1 модуль, составитель Орефкова Л.В.</t>
  </si>
  <si>
    <t>Иванова Анна Викторовна "Маленький город" Ритмика</t>
  </si>
  <si>
    <t>Руди Наталья Александровна "Маленький город", Английский для малышей</t>
  </si>
  <si>
    <t>Насактынова Таьяна Валентиновна "Маленький город", Цветное творчество</t>
  </si>
  <si>
    <t>Сысоева Юлия Викторовна "Страна понимания"</t>
  </si>
  <si>
    <t>Додожанова Мадина Зайнитдиновна "Живая планета"</t>
  </si>
  <si>
    <t>"Мир творчества", 2 модуля, составитель Ролис С.Л.</t>
  </si>
  <si>
    <t xml:space="preserve">ВПК "Святая Русь", 3 модуля, составитель Вольман К.А </t>
  </si>
  <si>
    <t>"Первые шаги", 1 модуль</t>
  </si>
  <si>
    <t>Асадов Ростислав Магерамович</t>
  </si>
  <si>
    <t>Труш Ирина Геннадьевна</t>
  </si>
  <si>
    <t>Элективный курс "Мой выбор- мое призвание", составитель Труш И.Г.</t>
  </si>
  <si>
    <t>НАУЧНО-ТЕХНИЧЕСКАЯ НАПРАВЛЕННОСТЬ</t>
  </si>
  <si>
    <t>Васянина Гульнара Зайнулловна</t>
  </si>
  <si>
    <t>Смирнов Дмитрий Иванович</t>
  </si>
  <si>
    <t>"Основы робототехники", 3 модуля, составитель Смирнов Д.И.</t>
  </si>
  <si>
    <t>ЕСТЕСВЕННОНАУЧНАЯ НАПРАВЛЕННОСТЬ</t>
  </si>
  <si>
    <t>Быданова Мадина Зайнитдиновна</t>
  </si>
  <si>
    <t>"Моя планета", 4 модуля, составитель Быданова М.З.</t>
  </si>
  <si>
    <t>"Экологический калейдоскоп", 1 модуль, составитель Резниченко Л.М.</t>
  </si>
  <si>
    <t xml:space="preserve">"Медиамир", 1 модуль, составитель Кардашина П.В. </t>
  </si>
  <si>
    <t>"Основы робототехники для детей с ОВЗ"</t>
  </si>
  <si>
    <t>"Волшебный сундучок для детей с ОВЗ"</t>
  </si>
  <si>
    <t xml:space="preserve"> Учебная нагрузка на  01  сентября 2023 г.</t>
  </si>
  <si>
    <t>"Мир открытий", 1 модуль</t>
  </si>
  <si>
    <t>"Дорогами добра"</t>
  </si>
  <si>
    <t>"Карусель природы с ОВЗ"</t>
  </si>
  <si>
    <t xml:space="preserve"> Учебная нагрузка по муниципальному заданию на 01 сентября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</si>
</sst>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b/>
      <u val="single"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theme="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2" fillId="35" borderId="12" xfId="53" applyFont="1" applyFill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" fontId="3" fillId="33" borderId="1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" fontId="3" fillId="0" borderId="0" xfId="53" applyNumberFormat="1" applyFont="1">
      <alignment/>
      <protection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 wrapText="1"/>
    </xf>
    <xf numFmtId="1" fontId="2" fillId="9" borderId="10" xfId="0" applyNumberFormat="1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wrapText="1"/>
    </xf>
    <xf numFmtId="1" fontId="2" fillId="16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5" borderId="10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/>
    </xf>
    <xf numFmtId="3" fontId="3" fillId="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textRotation="90"/>
    </xf>
    <xf numFmtId="0" fontId="2" fillId="37" borderId="13" xfId="0" applyFont="1" applyFill="1" applyBorder="1" applyAlignment="1">
      <alignment horizontal="center" vertical="center" textRotation="90" wrapText="1"/>
    </xf>
    <xf numFmtId="3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4" fontId="3" fillId="0" borderId="18" xfId="0" applyNumberFormat="1" applyFont="1" applyBorder="1" applyAlignment="1">
      <alignment horizontal="center" vertical="center"/>
    </xf>
    <xf numFmtId="3" fontId="2" fillId="38" borderId="10" xfId="0" applyNumberFormat="1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 vertical="center"/>
    </xf>
    <xf numFmtId="3" fontId="3" fillId="0" borderId="0" xfId="53" applyNumberFormat="1" applyFont="1">
      <alignment/>
      <protection/>
    </xf>
    <xf numFmtId="0" fontId="3" fillId="0" borderId="0" xfId="0" applyFont="1" applyAlignment="1">
      <alignment horizontal="right"/>
    </xf>
    <xf numFmtId="0" fontId="2" fillId="35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1" fontId="2" fillId="35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textRotation="90"/>
    </xf>
    <xf numFmtId="1" fontId="2" fillId="35" borderId="17" xfId="0" applyNumberFormat="1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5" borderId="15" xfId="0" applyFont="1" applyFill="1" applyBorder="1" applyAlignment="1">
      <alignment/>
    </xf>
    <xf numFmtId="0" fontId="3" fillId="0" borderId="20" xfId="0" applyFont="1" applyBorder="1" applyAlignment="1">
      <alignment/>
    </xf>
    <xf numFmtId="1" fontId="2" fillId="35" borderId="12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3" fillId="0" borderId="16" xfId="0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1" fontId="2" fillId="9" borderId="21" xfId="0" applyNumberFormat="1" applyFont="1" applyFill="1" applyBorder="1" applyAlignment="1">
      <alignment horizontal="center" vertical="center"/>
    </xf>
    <xf numFmtId="0" fontId="2" fillId="35" borderId="12" xfId="53" applyFont="1" applyFill="1" applyBorder="1" applyAlignment="1">
      <alignment horizontal="center" vertical="top" wrapText="1"/>
      <protection/>
    </xf>
    <xf numFmtId="3" fontId="2" fillId="35" borderId="10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wrapText="1"/>
      <protection/>
    </xf>
    <xf numFmtId="3" fontId="2" fillId="39" borderId="10" xfId="53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1" fontId="3" fillId="40" borderId="10" xfId="0" applyNumberFormat="1" applyFont="1" applyFill="1" applyBorder="1" applyAlignment="1">
      <alignment horizontal="center" vertical="center"/>
    </xf>
    <xf numFmtId="1" fontId="3" fillId="40" borderId="18" xfId="0" applyNumberFormat="1" applyFont="1" applyFill="1" applyBorder="1" applyAlignment="1">
      <alignment horizontal="center" vertical="center"/>
    </xf>
    <xf numFmtId="1" fontId="3" fillId="40" borderId="12" xfId="0" applyNumberFormat="1" applyFont="1" applyFill="1" applyBorder="1" applyAlignment="1">
      <alignment horizontal="center" vertical="center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17" xfId="0" applyNumberFormat="1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3" fillId="35" borderId="12" xfId="53" applyFont="1" applyFill="1" applyBorder="1" applyAlignment="1">
      <alignment horizontal="center" vertical="top" wrapText="1"/>
      <protection/>
    </xf>
    <xf numFmtId="0" fontId="2" fillId="9" borderId="12" xfId="53" applyFont="1" applyFill="1" applyBorder="1" applyAlignment="1">
      <alignment horizontal="center" vertical="top" wrapText="1"/>
      <protection/>
    </xf>
    <xf numFmtId="3" fontId="2" fillId="9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4" fillId="42" borderId="22" xfId="0" applyFont="1" applyFill="1" applyBorder="1" applyAlignment="1">
      <alignment horizontal="center" vertical="top" wrapText="1"/>
    </xf>
    <xf numFmtId="1" fontId="2" fillId="42" borderId="10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5" borderId="0" xfId="0" applyFont="1" applyFill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0" xfId="53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0" fontId="2" fillId="39" borderId="12" xfId="53" applyFont="1" applyFill="1" applyBorder="1" applyAlignment="1">
      <alignment horizontal="center" vertical="top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4" fontId="48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2" fontId="3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8" xfId="0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3" fontId="3" fillId="21" borderId="10" xfId="0" applyNumberFormat="1" applyFont="1" applyFill="1" applyBorder="1" applyAlignment="1">
      <alignment horizontal="center" vertical="center"/>
    </xf>
    <xf numFmtId="3" fontId="3" fillId="21" borderId="18" xfId="0" applyNumberFormat="1" applyFont="1" applyFill="1" applyBorder="1" applyAlignment="1">
      <alignment horizontal="center" vertical="center"/>
    </xf>
    <xf numFmtId="3" fontId="3" fillId="21" borderId="12" xfId="0" applyNumberFormat="1" applyFont="1" applyFill="1" applyBorder="1" applyAlignment="1">
      <alignment horizontal="center" vertical="center"/>
    </xf>
    <xf numFmtId="3" fontId="3" fillId="21" borderId="11" xfId="0" applyNumberFormat="1" applyFont="1" applyFill="1" applyBorder="1" applyAlignment="1">
      <alignment horizontal="center" vertical="center"/>
    </xf>
    <xf numFmtId="3" fontId="3" fillId="21" borderId="17" xfId="0" applyNumberFormat="1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top" wrapText="1"/>
    </xf>
    <xf numFmtId="1" fontId="2" fillId="38" borderId="2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" fontId="2" fillId="21" borderId="10" xfId="0" applyNumberFormat="1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top" wrapText="1"/>
    </xf>
    <xf numFmtId="1" fontId="3" fillId="38" borderId="26" xfId="0" applyNumberFormat="1" applyFont="1" applyFill="1" applyBorder="1" applyAlignment="1">
      <alignment horizontal="center" vertical="center"/>
    </xf>
    <xf numFmtId="3" fontId="2" fillId="9" borderId="18" xfId="0" applyNumberFormat="1" applyFont="1" applyFill="1" applyBorder="1" applyAlignment="1">
      <alignment horizontal="center" vertical="center"/>
    </xf>
    <xf numFmtId="3" fontId="2" fillId="9" borderId="17" xfId="0" applyNumberFormat="1" applyFont="1" applyFill="1" applyBorder="1" applyAlignment="1">
      <alignment horizontal="center" vertical="center"/>
    </xf>
    <xf numFmtId="0" fontId="2" fillId="21" borderId="12" xfId="53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1" fontId="2" fillId="9" borderId="27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/>
    </xf>
    <xf numFmtId="0" fontId="2" fillId="35" borderId="12" xfId="53" applyFont="1" applyFill="1" applyBorder="1" applyAlignment="1">
      <alignment horizontal="center" wrapText="1"/>
      <protection/>
    </xf>
    <xf numFmtId="3" fontId="2" fillId="35" borderId="10" xfId="53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2" fillId="0" borderId="29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37" borderId="29" xfId="53" applyFont="1" applyFill="1" applyBorder="1" applyAlignment="1">
      <alignment horizontal="center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0" fillId="43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33"/>
  <sheetViews>
    <sheetView view="pageBreakPreview" zoomScale="110" zoomScaleNormal="110" zoomScaleSheetLayoutView="110" workbookViewId="0" topLeftCell="A1">
      <pane xSplit="1" ySplit="8" topLeftCell="B10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55" sqref="X55"/>
    </sheetView>
  </sheetViews>
  <sheetFormatPr defaultColWidth="9.140625" defaultRowHeight="12.75" outlineLevelRow="1" outlineLevelCol="1"/>
  <cols>
    <col min="1" max="1" width="44.00390625" style="1" customWidth="1"/>
    <col min="2" max="2" width="5.8515625" style="1" customWidth="1" outlineLevel="1"/>
    <col min="3" max="3" width="7.421875" style="1" customWidth="1" outlineLevel="1"/>
    <col min="4" max="4" width="5.8515625" style="1" customWidth="1" outlineLevel="1"/>
    <col min="5" max="5" width="6.140625" style="1" customWidth="1" outlineLevel="1"/>
    <col min="6" max="6" width="6.00390625" style="1" customWidth="1" outlineLevel="1"/>
    <col min="7" max="7" width="4.421875" style="1" customWidth="1" outlineLevel="1"/>
    <col min="8" max="8" width="5.57421875" style="1" customWidth="1" outlineLevel="1"/>
    <col min="9" max="9" width="5.7109375" style="1" customWidth="1" outlineLevel="1"/>
    <col min="10" max="10" width="4.421875" style="1" customWidth="1" outlineLevel="1"/>
    <col min="11" max="11" width="4.57421875" style="1" customWidth="1" outlineLevel="1"/>
    <col min="12" max="12" width="6.8515625" style="1" customWidth="1" outlineLevel="1"/>
    <col min="13" max="14" width="5.140625" style="1" customWidth="1" outlineLevel="1"/>
    <col min="15" max="15" width="5.57421875" style="1" customWidth="1" outlineLevel="1"/>
    <col min="16" max="16" width="5.7109375" style="1" customWidth="1" outlineLevel="1"/>
    <col min="17" max="17" width="5.7109375" style="1" customWidth="1"/>
    <col min="18" max="18" width="8.28125" style="1" customWidth="1"/>
    <col min="19" max="19" width="5.28125" style="1" customWidth="1"/>
    <col min="20" max="20" width="11.28125" style="1" hidden="1" customWidth="1"/>
    <col min="21" max="21" width="10.28125" style="22" customWidth="1"/>
    <col min="22" max="22" width="9.140625" style="1" customWidth="1"/>
    <col min="23" max="23" width="8.7109375" style="1" customWidth="1"/>
    <col min="24" max="16384" width="9.140625" style="1" customWidth="1"/>
  </cols>
  <sheetData>
    <row r="1" spans="1:18" ht="12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2.7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9" ht="13.5" thickBot="1">
      <c r="A3" s="183" t="s">
        <v>110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21" ht="9.75" customHeight="1">
      <c r="A4" s="166" t="s">
        <v>20</v>
      </c>
      <c r="B4" s="168" t="s">
        <v>35</v>
      </c>
      <c r="C4" s="168"/>
      <c r="D4" s="168"/>
      <c r="E4" s="168" t="s">
        <v>36</v>
      </c>
      <c r="F4" s="168"/>
      <c r="G4" s="168"/>
      <c r="H4" s="170" t="s">
        <v>37</v>
      </c>
      <c r="I4" s="171"/>
      <c r="J4" s="171"/>
      <c r="K4" s="197" t="s">
        <v>38</v>
      </c>
      <c r="L4" s="171"/>
      <c r="M4" s="198"/>
      <c r="N4" s="177" t="s">
        <v>7</v>
      </c>
      <c r="O4" s="178"/>
      <c r="P4" s="178"/>
      <c r="Q4" s="181" t="s">
        <v>8</v>
      </c>
      <c r="R4" s="181"/>
      <c r="S4" s="181"/>
      <c r="T4" s="184" t="s">
        <v>9</v>
      </c>
      <c r="U4" s="176" t="s">
        <v>32</v>
      </c>
    </row>
    <row r="5" spans="1:21" ht="9.75" customHeight="1">
      <c r="A5" s="167"/>
      <c r="B5" s="169"/>
      <c r="C5" s="169"/>
      <c r="D5" s="169"/>
      <c r="E5" s="169"/>
      <c r="F5" s="169"/>
      <c r="G5" s="169"/>
      <c r="H5" s="172"/>
      <c r="I5" s="173"/>
      <c r="J5" s="173"/>
      <c r="K5" s="199"/>
      <c r="L5" s="173"/>
      <c r="M5" s="200"/>
      <c r="N5" s="179"/>
      <c r="O5" s="180"/>
      <c r="P5" s="180"/>
      <c r="Q5" s="182"/>
      <c r="R5" s="182"/>
      <c r="S5" s="182"/>
      <c r="T5" s="185"/>
      <c r="U5" s="176"/>
    </row>
    <row r="6" spans="1:21" ht="9.75" customHeight="1">
      <c r="A6" s="167"/>
      <c r="B6" s="169"/>
      <c r="C6" s="169"/>
      <c r="D6" s="169"/>
      <c r="E6" s="169"/>
      <c r="F6" s="169"/>
      <c r="G6" s="169"/>
      <c r="H6" s="174"/>
      <c r="I6" s="175"/>
      <c r="J6" s="175"/>
      <c r="K6" s="201"/>
      <c r="L6" s="175"/>
      <c r="M6" s="202"/>
      <c r="N6" s="179"/>
      <c r="O6" s="180"/>
      <c r="P6" s="180"/>
      <c r="Q6" s="182"/>
      <c r="R6" s="182"/>
      <c r="S6" s="182"/>
      <c r="T6" s="185"/>
      <c r="U6" s="176"/>
    </row>
    <row r="7" spans="1:20" ht="72" customHeight="1">
      <c r="A7" s="167"/>
      <c r="B7" s="32" t="s">
        <v>10</v>
      </c>
      <c r="C7" s="2" t="s">
        <v>26</v>
      </c>
      <c r="D7" s="2" t="s">
        <v>30</v>
      </c>
      <c r="E7" s="32" t="s">
        <v>10</v>
      </c>
      <c r="F7" s="2" t="s">
        <v>26</v>
      </c>
      <c r="G7" s="2" t="s">
        <v>30</v>
      </c>
      <c r="H7" s="32" t="s">
        <v>10</v>
      </c>
      <c r="I7" s="2" t="s">
        <v>26</v>
      </c>
      <c r="J7" s="53" t="s">
        <v>31</v>
      </c>
      <c r="K7" s="63" t="s">
        <v>10</v>
      </c>
      <c r="L7" s="2" t="s">
        <v>26</v>
      </c>
      <c r="M7" s="64" t="s">
        <v>31</v>
      </c>
      <c r="N7" s="57" t="s">
        <v>10</v>
      </c>
      <c r="O7" s="2" t="s">
        <v>26</v>
      </c>
      <c r="P7" s="2" t="s">
        <v>31</v>
      </c>
      <c r="Q7" s="39" t="s">
        <v>10</v>
      </c>
      <c r="R7" s="40" t="s">
        <v>26</v>
      </c>
      <c r="S7" s="40" t="s">
        <v>31</v>
      </c>
      <c r="T7" s="186"/>
    </row>
    <row r="8" spans="1:20" ht="8.25" customHeight="1">
      <c r="A8" s="30"/>
      <c r="B8" s="33"/>
      <c r="C8" s="31"/>
      <c r="D8" s="31"/>
      <c r="E8" s="33"/>
      <c r="F8" s="31"/>
      <c r="G8" s="31"/>
      <c r="H8" s="33"/>
      <c r="I8" s="31"/>
      <c r="J8" s="31"/>
      <c r="K8" s="65"/>
      <c r="L8" s="31"/>
      <c r="M8" s="66"/>
      <c r="N8" s="33"/>
      <c r="O8" s="31"/>
      <c r="P8" s="31"/>
      <c r="Q8" s="41"/>
      <c r="R8" s="41"/>
      <c r="S8" s="42"/>
      <c r="T8" s="3"/>
    </row>
    <row r="9" spans="1:20" ht="27.75" customHeight="1">
      <c r="A9" s="115" t="s">
        <v>11</v>
      </c>
      <c r="B9" s="116"/>
      <c r="C9" s="116"/>
      <c r="D9" s="116"/>
      <c r="E9" s="116"/>
      <c r="F9" s="116"/>
      <c r="G9" s="116"/>
      <c r="H9" s="116"/>
      <c r="I9" s="116"/>
      <c r="J9" s="117"/>
      <c r="K9" s="118"/>
      <c r="L9" s="116"/>
      <c r="M9" s="119"/>
      <c r="N9" s="120"/>
      <c r="O9" s="116"/>
      <c r="P9" s="116"/>
      <c r="Q9" s="116"/>
      <c r="R9" s="116"/>
      <c r="S9" s="116"/>
      <c r="T9" s="4"/>
    </row>
    <row r="10" spans="1:20" ht="19.5" customHeight="1" hidden="1">
      <c r="A10" s="52"/>
      <c r="B10" s="35">
        <f>B11</f>
        <v>0</v>
      </c>
      <c r="C10" s="35">
        <f>C11</f>
        <v>0</v>
      </c>
      <c r="D10" s="35">
        <f>D11</f>
        <v>0</v>
      </c>
      <c r="E10" s="35">
        <f aca="true" t="shared" si="0" ref="E10:P10">E11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54">
        <f t="shared" si="0"/>
        <v>0</v>
      </c>
      <c r="K10" s="67">
        <f t="shared" si="0"/>
        <v>0</v>
      </c>
      <c r="L10" s="35">
        <f t="shared" si="0"/>
        <v>0</v>
      </c>
      <c r="M10" s="68">
        <f t="shared" si="0"/>
        <v>0</v>
      </c>
      <c r="N10" s="58">
        <f t="shared" si="0"/>
        <v>0</v>
      </c>
      <c r="O10" s="35">
        <f t="shared" si="0"/>
        <v>0</v>
      </c>
      <c r="P10" s="35">
        <f t="shared" si="0"/>
        <v>0</v>
      </c>
      <c r="Q10" s="45">
        <f>B10+E10+H10+K10+N10</f>
        <v>0</v>
      </c>
      <c r="R10" s="45">
        <f>C10+F10+I10+L10+O10</f>
        <v>0</v>
      </c>
      <c r="S10" s="45">
        <f>D10+G10+J10+M10+P10</f>
        <v>0</v>
      </c>
      <c r="T10" s="5">
        <f>E10+H10+K10+N10+Q10</f>
        <v>0</v>
      </c>
    </row>
    <row r="11" spans="1:20" ht="19.5" customHeight="1" hidden="1">
      <c r="A11" s="7"/>
      <c r="B11" s="34">
        <v>0</v>
      </c>
      <c r="C11" s="8">
        <v>0</v>
      </c>
      <c r="D11" s="8">
        <v>0</v>
      </c>
      <c r="E11" s="34">
        <v>0</v>
      </c>
      <c r="F11" s="8">
        <v>0</v>
      </c>
      <c r="G11" s="8">
        <v>0</v>
      </c>
      <c r="H11" s="34">
        <v>0</v>
      </c>
      <c r="I11" s="8">
        <v>0</v>
      </c>
      <c r="J11" s="55">
        <v>0</v>
      </c>
      <c r="K11" s="69">
        <v>0</v>
      </c>
      <c r="L11" s="8">
        <v>0</v>
      </c>
      <c r="M11" s="70">
        <v>0</v>
      </c>
      <c r="N11" s="59">
        <v>0</v>
      </c>
      <c r="O11" s="9">
        <v>0</v>
      </c>
      <c r="P11" s="9">
        <v>0</v>
      </c>
      <c r="Q11" s="38">
        <f aca="true" t="shared" si="1" ref="Q11:Q59">B11+E11+H11+K11+N11</f>
        <v>0</v>
      </c>
      <c r="R11" s="38">
        <f aca="true" t="shared" si="2" ref="R11:R59">C11+F11+I11+L11+O11</f>
        <v>0</v>
      </c>
      <c r="S11" s="38">
        <f aca="true" t="shared" si="3" ref="S11:S59">D11+G11+J11+M11+P11</f>
        <v>0</v>
      </c>
      <c r="T11" s="10">
        <f>R11/6*119</f>
        <v>0</v>
      </c>
    </row>
    <row r="12" spans="1:21" s="139" customFormat="1" ht="19.5" customHeight="1">
      <c r="A12" s="52" t="s">
        <v>52</v>
      </c>
      <c r="B12" s="20">
        <f>B13</f>
        <v>1</v>
      </c>
      <c r="C12" s="20">
        <f>C13</f>
        <v>4</v>
      </c>
      <c r="D12" s="20">
        <f>D13</f>
        <v>15</v>
      </c>
      <c r="E12" s="20">
        <f aca="true" t="shared" si="4" ref="E12:P12">E13</f>
        <v>1</v>
      </c>
      <c r="F12" s="20">
        <f t="shared" si="4"/>
        <v>4</v>
      </c>
      <c r="G12" s="20">
        <f t="shared" si="4"/>
        <v>15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45">
        <f t="shared" si="1"/>
        <v>2</v>
      </c>
      <c r="R12" s="45">
        <f t="shared" si="2"/>
        <v>8</v>
      </c>
      <c r="S12" s="45">
        <f t="shared" si="3"/>
        <v>30</v>
      </c>
      <c r="T12" s="137"/>
      <c r="U12" s="138"/>
    </row>
    <row r="13" spans="1:21" s="139" customFormat="1" ht="28.5" customHeight="1">
      <c r="A13" s="7" t="s">
        <v>71</v>
      </c>
      <c r="B13" s="34">
        <v>1</v>
      </c>
      <c r="C13" s="8">
        <v>4</v>
      </c>
      <c r="D13" s="8">
        <v>15</v>
      </c>
      <c r="E13" s="34">
        <v>1</v>
      </c>
      <c r="F13" s="8">
        <v>4</v>
      </c>
      <c r="G13" s="8">
        <v>15</v>
      </c>
      <c r="H13" s="34">
        <v>0</v>
      </c>
      <c r="I13" s="8">
        <v>0</v>
      </c>
      <c r="J13" s="55">
        <v>0</v>
      </c>
      <c r="K13" s="69">
        <v>0</v>
      </c>
      <c r="L13" s="8">
        <v>0</v>
      </c>
      <c r="M13" s="70">
        <v>0</v>
      </c>
      <c r="N13" s="59">
        <v>0</v>
      </c>
      <c r="O13" s="9">
        <v>0</v>
      </c>
      <c r="P13" s="9">
        <v>0</v>
      </c>
      <c r="Q13" s="38">
        <f t="shared" si="1"/>
        <v>2</v>
      </c>
      <c r="R13" s="38">
        <f t="shared" si="2"/>
        <v>8</v>
      </c>
      <c r="S13" s="38">
        <f t="shared" si="3"/>
        <v>30</v>
      </c>
      <c r="T13" s="137"/>
      <c r="U13" s="138"/>
    </row>
    <row r="14" spans="1:20" ht="19.5" customHeight="1">
      <c r="A14" s="52" t="s">
        <v>53</v>
      </c>
      <c r="B14" s="20">
        <f>B15</f>
        <v>2</v>
      </c>
      <c r="C14" s="20">
        <f>C15</f>
        <v>8</v>
      </c>
      <c r="D14" s="20">
        <f>D15</f>
        <v>30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56">
        <v>0</v>
      </c>
      <c r="K14" s="72">
        <v>0</v>
      </c>
      <c r="L14" s="20">
        <v>0</v>
      </c>
      <c r="M14" s="73">
        <v>0</v>
      </c>
      <c r="N14" s="61">
        <v>0</v>
      </c>
      <c r="O14" s="20">
        <v>0</v>
      </c>
      <c r="P14" s="20">
        <v>0</v>
      </c>
      <c r="Q14" s="45">
        <f t="shared" si="1"/>
        <v>2</v>
      </c>
      <c r="R14" s="45">
        <f t="shared" si="2"/>
        <v>8</v>
      </c>
      <c r="S14" s="45">
        <f t="shared" si="3"/>
        <v>30</v>
      </c>
      <c r="T14" s="10"/>
    </row>
    <row r="15" spans="1:20" ht="25.5" customHeight="1">
      <c r="A15" s="7" t="s">
        <v>80</v>
      </c>
      <c r="B15" s="34">
        <v>2</v>
      </c>
      <c r="C15" s="8">
        <v>8</v>
      </c>
      <c r="D15" s="8">
        <v>30</v>
      </c>
      <c r="E15" s="34">
        <v>0</v>
      </c>
      <c r="F15" s="8">
        <v>0</v>
      </c>
      <c r="G15" s="8">
        <v>0</v>
      </c>
      <c r="H15" s="34">
        <v>0</v>
      </c>
      <c r="I15" s="8">
        <v>0</v>
      </c>
      <c r="J15" s="55">
        <v>0</v>
      </c>
      <c r="K15" s="69">
        <v>0</v>
      </c>
      <c r="L15" s="8">
        <v>0</v>
      </c>
      <c r="M15" s="70">
        <v>0</v>
      </c>
      <c r="N15" s="59">
        <v>0</v>
      </c>
      <c r="O15" s="9">
        <v>0</v>
      </c>
      <c r="P15" s="9">
        <v>0</v>
      </c>
      <c r="Q15" s="38">
        <f t="shared" si="1"/>
        <v>2</v>
      </c>
      <c r="R15" s="38">
        <f t="shared" si="2"/>
        <v>8</v>
      </c>
      <c r="S15" s="38">
        <f t="shared" si="3"/>
        <v>30</v>
      </c>
      <c r="T15" s="10"/>
    </row>
    <row r="16" spans="1:20" ht="19.5" customHeight="1">
      <c r="A16" s="52" t="s">
        <v>25</v>
      </c>
      <c r="B16" s="35">
        <f aca="true" t="shared" si="5" ref="B16:P16">B17+B18</f>
        <v>4</v>
      </c>
      <c r="C16" s="35">
        <f t="shared" si="5"/>
        <v>16</v>
      </c>
      <c r="D16" s="35">
        <f t="shared" si="5"/>
        <v>60</v>
      </c>
      <c r="E16" s="35">
        <f t="shared" si="5"/>
        <v>0</v>
      </c>
      <c r="F16" s="35">
        <f t="shared" si="5"/>
        <v>0</v>
      </c>
      <c r="G16" s="35">
        <f t="shared" si="5"/>
        <v>0</v>
      </c>
      <c r="H16" s="35">
        <f t="shared" si="5"/>
        <v>0</v>
      </c>
      <c r="I16" s="35">
        <f t="shared" si="5"/>
        <v>0</v>
      </c>
      <c r="J16" s="54">
        <f t="shared" si="5"/>
        <v>0</v>
      </c>
      <c r="K16" s="67">
        <f t="shared" si="5"/>
        <v>0</v>
      </c>
      <c r="L16" s="35">
        <f t="shared" si="5"/>
        <v>0</v>
      </c>
      <c r="M16" s="68">
        <f t="shared" si="5"/>
        <v>0</v>
      </c>
      <c r="N16" s="58">
        <f t="shared" si="5"/>
        <v>0</v>
      </c>
      <c r="O16" s="35">
        <f t="shared" si="5"/>
        <v>0</v>
      </c>
      <c r="P16" s="35">
        <f t="shared" si="5"/>
        <v>0</v>
      </c>
      <c r="Q16" s="45">
        <f t="shared" si="1"/>
        <v>4</v>
      </c>
      <c r="R16" s="45">
        <f t="shared" si="2"/>
        <v>16</v>
      </c>
      <c r="S16" s="45">
        <f t="shared" si="3"/>
        <v>60</v>
      </c>
      <c r="T16" s="6">
        <f>SUM(T17:T18)</f>
        <v>317.3333333333333</v>
      </c>
    </row>
    <row r="17" spans="1:20" ht="28.5" customHeight="1">
      <c r="A17" s="7" t="s">
        <v>78</v>
      </c>
      <c r="B17" s="34">
        <v>4</v>
      </c>
      <c r="C17" s="8">
        <v>16</v>
      </c>
      <c r="D17" s="8">
        <v>60</v>
      </c>
      <c r="E17" s="34">
        <v>0</v>
      </c>
      <c r="F17" s="8">
        <v>0</v>
      </c>
      <c r="G17" s="8">
        <v>0</v>
      </c>
      <c r="H17" s="34">
        <v>0</v>
      </c>
      <c r="I17" s="8">
        <v>0</v>
      </c>
      <c r="J17" s="55">
        <v>0</v>
      </c>
      <c r="K17" s="69">
        <v>0</v>
      </c>
      <c r="L17" s="8">
        <v>0</v>
      </c>
      <c r="M17" s="70">
        <v>0</v>
      </c>
      <c r="N17" s="59">
        <v>0</v>
      </c>
      <c r="O17" s="9">
        <v>0</v>
      </c>
      <c r="P17" s="9">
        <v>0</v>
      </c>
      <c r="Q17" s="38">
        <f>B17+E17+H17+K17+N17</f>
        <v>4</v>
      </c>
      <c r="R17" s="38">
        <f>C17+F17+I17+L17+O17</f>
        <v>16</v>
      </c>
      <c r="S17" s="38">
        <f>D17+G17+J17+M17+P17</f>
        <v>60</v>
      </c>
      <c r="T17" s="10">
        <f>R17/6*119</f>
        <v>317.3333333333333</v>
      </c>
    </row>
    <row r="18" spans="1:20" ht="0.75" customHeight="1">
      <c r="A18" s="7"/>
      <c r="B18" s="34"/>
      <c r="C18" s="8"/>
      <c r="D18" s="8"/>
      <c r="E18" s="34">
        <v>0</v>
      </c>
      <c r="F18" s="8">
        <v>0</v>
      </c>
      <c r="G18" s="8">
        <v>0</v>
      </c>
      <c r="H18" s="34">
        <v>0</v>
      </c>
      <c r="I18" s="8">
        <v>0</v>
      </c>
      <c r="J18" s="55">
        <v>0</v>
      </c>
      <c r="K18" s="69">
        <v>0</v>
      </c>
      <c r="L18" s="8">
        <v>0</v>
      </c>
      <c r="M18" s="70">
        <v>0</v>
      </c>
      <c r="N18" s="59">
        <v>0</v>
      </c>
      <c r="O18" s="9">
        <v>0</v>
      </c>
      <c r="P18" s="9">
        <v>0</v>
      </c>
      <c r="Q18" s="38">
        <f t="shared" si="1"/>
        <v>0</v>
      </c>
      <c r="R18" s="38">
        <f t="shared" si="2"/>
        <v>0</v>
      </c>
      <c r="S18" s="38">
        <f t="shared" si="3"/>
        <v>0</v>
      </c>
      <c r="T18" s="10">
        <f>R18/6*119</f>
        <v>0</v>
      </c>
    </row>
    <row r="19" spans="1:20" ht="21" customHeight="1">
      <c r="A19" s="52" t="s">
        <v>23</v>
      </c>
      <c r="B19" s="35">
        <f aca="true" t="shared" si="6" ref="B19:P19">B20</f>
        <v>5</v>
      </c>
      <c r="C19" s="35">
        <f t="shared" si="6"/>
        <v>20</v>
      </c>
      <c r="D19" s="35">
        <f t="shared" si="6"/>
        <v>75</v>
      </c>
      <c r="E19" s="35">
        <f t="shared" si="6"/>
        <v>0</v>
      </c>
      <c r="F19" s="35">
        <f t="shared" si="6"/>
        <v>0</v>
      </c>
      <c r="G19" s="35">
        <f t="shared" si="6"/>
        <v>0</v>
      </c>
      <c r="H19" s="35">
        <f t="shared" si="6"/>
        <v>0</v>
      </c>
      <c r="I19" s="35">
        <f t="shared" si="6"/>
        <v>0</v>
      </c>
      <c r="J19" s="54">
        <f t="shared" si="6"/>
        <v>0</v>
      </c>
      <c r="K19" s="67">
        <f t="shared" si="6"/>
        <v>0</v>
      </c>
      <c r="L19" s="35">
        <f t="shared" si="6"/>
        <v>0</v>
      </c>
      <c r="M19" s="68">
        <f t="shared" si="6"/>
        <v>0</v>
      </c>
      <c r="N19" s="58">
        <f t="shared" si="6"/>
        <v>0</v>
      </c>
      <c r="O19" s="35">
        <f t="shared" si="6"/>
        <v>0</v>
      </c>
      <c r="P19" s="35">
        <f t="shared" si="6"/>
        <v>0</v>
      </c>
      <c r="Q19" s="45">
        <f t="shared" si="1"/>
        <v>5</v>
      </c>
      <c r="R19" s="45">
        <f t="shared" si="2"/>
        <v>20</v>
      </c>
      <c r="S19" s="45">
        <f t="shared" si="3"/>
        <v>75</v>
      </c>
      <c r="T19" s="6" t="e">
        <f>#N/A</f>
        <v>#N/A</v>
      </c>
    </row>
    <row r="20" spans="1:20" ht="27" customHeight="1">
      <c r="A20" s="7" t="s">
        <v>77</v>
      </c>
      <c r="B20" s="34">
        <v>5</v>
      </c>
      <c r="C20" s="8">
        <v>20</v>
      </c>
      <c r="D20" s="8">
        <v>75</v>
      </c>
      <c r="E20" s="34">
        <v>0</v>
      </c>
      <c r="F20" s="8">
        <v>0</v>
      </c>
      <c r="G20" s="8">
        <v>0</v>
      </c>
      <c r="H20" s="34">
        <v>0</v>
      </c>
      <c r="I20" s="8">
        <v>0</v>
      </c>
      <c r="J20" s="55">
        <v>0</v>
      </c>
      <c r="K20" s="69">
        <v>0</v>
      </c>
      <c r="L20" s="8">
        <v>0</v>
      </c>
      <c r="M20" s="70">
        <v>0</v>
      </c>
      <c r="N20" s="59">
        <v>0</v>
      </c>
      <c r="O20" s="9">
        <v>0</v>
      </c>
      <c r="P20" s="9">
        <v>0</v>
      </c>
      <c r="Q20" s="38">
        <f t="shared" si="1"/>
        <v>5</v>
      </c>
      <c r="R20" s="38">
        <f t="shared" si="2"/>
        <v>20</v>
      </c>
      <c r="S20" s="38">
        <f t="shared" si="3"/>
        <v>75</v>
      </c>
      <c r="T20" s="10">
        <f>R20/6*119</f>
        <v>396.6666666666667</v>
      </c>
    </row>
    <row r="21" spans="1:20" ht="21.75" customHeight="1">
      <c r="A21" s="12" t="s">
        <v>27</v>
      </c>
      <c r="B21" s="35">
        <f aca="true" t="shared" si="7" ref="B21:P21">B22</f>
        <v>2</v>
      </c>
      <c r="C21" s="35">
        <f t="shared" si="7"/>
        <v>8</v>
      </c>
      <c r="D21" s="35">
        <f t="shared" si="7"/>
        <v>30</v>
      </c>
      <c r="E21" s="35">
        <f t="shared" si="7"/>
        <v>0</v>
      </c>
      <c r="F21" s="35">
        <f t="shared" si="7"/>
        <v>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54">
        <f t="shared" si="7"/>
        <v>0</v>
      </c>
      <c r="K21" s="67">
        <f t="shared" si="7"/>
        <v>0</v>
      </c>
      <c r="L21" s="35">
        <f t="shared" si="7"/>
        <v>0</v>
      </c>
      <c r="M21" s="68">
        <f t="shared" si="7"/>
        <v>0</v>
      </c>
      <c r="N21" s="58">
        <f t="shared" si="7"/>
        <v>0</v>
      </c>
      <c r="O21" s="35">
        <f t="shared" si="7"/>
        <v>0</v>
      </c>
      <c r="P21" s="35">
        <f t="shared" si="7"/>
        <v>0</v>
      </c>
      <c r="Q21" s="45">
        <f t="shared" si="1"/>
        <v>2</v>
      </c>
      <c r="R21" s="45">
        <f t="shared" si="2"/>
        <v>8</v>
      </c>
      <c r="S21" s="45">
        <f t="shared" si="3"/>
        <v>30</v>
      </c>
      <c r="T21" s="6" t="e">
        <f>#N/A</f>
        <v>#N/A</v>
      </c>
    </row>
    <row r="22" spans="1:20" ht="23.25" customHeight="1">
      <c r="A22" s="11" t="s">
        <v>80</v>
      </c>
      <c r="B22" s="34">
        <v>2</v>
      </c>
      <c r="C22" s="8">
        <v>8</v>
      </c>
      <c r="D22" s="8">
        <v>30</v>
      </c>
      <c r="E22" s="34">
        <v>0</v>
      </c>
      <c r="F22" s="8">
        <v>0</v>
      </c>
      <c r="G22" s="8">
        <v>0</v>
      </c>
      <c r="H22" s="34">
        <v>0</v>
      </c>
      <c r="I22" s="8">
        <v>0</v>
      </c>
      <c r="J22" s="55">
        <v>0</v>
      </c>
      <c r="K22" s="69">
        <v>0</v>
      </c>
      <c r="L22" s="8">
        <v>0</v>
      </c>
      <c r="M22" s="70">
        <v>0</v>
      </c>
      <c r="N22" s="59">
        <v>0</v>
      </c>
      <c r="O22" s="9">
        <v>0</v>
      </c>
      <c r="P22" s="9">
        <v>0</v>
      </c>
      <c r="Q22" s="38">
        <f t="shared" si="1"/>
        <v>2</v>
      </c>
      <c r="R22" s="38">
        <f t="shared" si="2"/>
        <v>8</v>
      </c>
      <c r="S22" s="38">
        <f t="shared" si="3"/>
        <v>30</v>
      </c>
      <c r="T22" s="10">
        <f>R22/6*119</f>
        <v>158.66666666666666</v>
      </c>
    </row>
    <row r="23" spans="1:20" ht="21" customHeight="1">
      <c r="A23" s="12" t="s">
        <v>13</v>
      </c>
      <c r="B23" s="35">
        <f aca="true" t="shared" si="8" ref="B23:P23">B24</f>
        <v>2</v>
      </c>
      <c r="C23" s="35">
        <f t="shared" si="8"/>
        <v>8</v>
      </c>
      <c r="D23" s="35">
        <f t="shared" si="8"/>
        <v>30</v>
      </c>
      <c r="E23" s="35">
        <f t="shared" si="8"/>
        <v>0</v>
      </c>
      <c r="F23" s="35">
        <f t="shared" si="8"/>
        <v>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54">
        <f t="shared" si="8"/>
        <v>0</v>
      </c>
      <c r="K23" s="67">
        <f t="shared" si="8"/>
        <v>0</v>
      </c>
      <c r="L23" s="35">
        <f t="shared" si="8"/>
        <v>0</v>
      </c>
      <c r="M23" s="68">
        <f t="shared" si="8"/>
        <v>0</v>
      </c>
      <c r="N23" s="58">
        <f t="shared" si="8"/>
        <v>0</v>
      </c>
      <c r="O23" s="35">
        <f t="shared" si="8"/>
        <v>0</v>
      </c>
      <c r="P23" s="35">
        <f t="shared" si="8"/>
        <v>0</v>
      </c>
      <c r="Q23" s="45">
        <f t="shared" si="1"/>
        <v>2</v>
      </c>
      <c r="R23" s="45">
        <f t="shared" si="2"/>
        <v>8</v>
      </c>
      <c r="S23" s="45">
        <f t="shared" si="3"/>
        <v>30</v>
      </c>
      <c r="T23" s="6" t="e">
        <f>#N/A</f>
        <v>#N/A</v>
      </c>
    </row>
    <row r="24" spans="1:20" ht="25.5" customHeight="1">
      <c r="A24" s="11" t="s">
        <v>81</v>
      </c>
      <c r="B24" s="34">
        <v>2</v>
      </c>
      <c r="C24" s="8">
        <v>8</v>
      </c>
      <c r="D24" s="8">
        <v>30</v>
      </c>
      <c r="E24" s="34">
        <v>0</v>
      </c>
      <c r="F24" s="8">
        <v>0</v>
      </c>
      <c r="G24" s="8">
        <v>0</v>
      </c>
      <c r="H24" s="34">
        <v>0</v>
      </c>
      <c r="I24" s="8">
        <v>0</v>
      </c>
      <c r="J24" s="55">
        <v>0</v>
      </c>
      <c r="K24" s="69">
        <v>0</v>
      </c>
      <c r="L24" s="8">
        <v>0</v>
      </c>
      <c r="M24" s="70">
        <v>0</v>
      </c>
      <c r="N24" s="59">
        <v>0</v>
      </c>
      <c r="O24" s="9">
        <v>0</v>
      </c>
      <c r="P24" s="9">
        <v>0</v>
      </c>
      <c r="Q24" s="38">
        <f t="shared" si="1"/>
        <v>2</v>
      </c>
      <c r="R24" s="38">
        <f t="shared" si="2"/>
        <v>8</v>
      </c>
      <c r="S24" s="38">
        <f t="shared" si="3"/>
        <v>30</v>
      </c>
      <c r="T24" s="10">
        <f>R24/6*119</f>
        <v>158.66666666666666</v>
      </c>
    </row>
    <row r="25" spans="1:20" ht="1.5" customHeight="1" hidden="1">
      <c r="A25" s="12"/>
      <c r="B25" s="35"/>
      <c r="C25" s="35"/>
      <c r="D25" s="35"/>
      <c r="E25" s="35"/>
      <c r="F25" s="35"/>
      <c r="G25" s="35"/>
      <c r="H25" s="35"/>
      <c r="I25" s="35"/>
      <c r="J25" s="54"/>
      <c r="K25" s="67"/>
      <c r="L25" s="35"/>
      <c r="M25" s="68"/>
      <c r="N25" s="58"/>
      <c r="O25" s="35"/>
      <c r="P25" s="35"/>
      <c r="Q25" s="45"/>
      <c r="R25" s="45"/>
      <c r="S25" s="45"/>
      <c r="T25" s="8"/>
    </row>
    <row r="26" spans="1:20" ht="9" customHeight="1" hidden="1">
      <c r="A26" s="11"/>
      <c r="B26" s="34"/>
      <c r="C26" s="8"/>
      <c r="D26" s="8"/>
      <c r="E26" s="34"/>
      <c r="F26" s="8"/>
      <c r="G26" s="8"/>
      <c r="H26" s="34"/>
      <c r="I26" s="8"/>
      <c r="J26" s="55"/>
      <c r="K26" s="69"/>
      <c r="L26" s="8"/>
      <c r="M26" s="70"/>
      <c r="N26" s="59"/>
      <c r="O26" s="9"/>
      <c r="P26" s="9"/>
      <c r="Q26" s="38"/>
      <c r="R26" s="38"/>
      <c r="S26" s="38"/>
      <c r="T26" s="8"/>
    </row>
    <row r="27" spans="1:20" ht="21.75" customHeight="1">
      <c r="A27" s="52" t="s">
        <v>12</v>
      </c>
      <c r="B27" s="35">
        <f aca="true" t="shared" si="9" ref="B27:P27">B28</f>
        <v>2</v>
      </c>
      <c r="C27" s="35">
        <f t="shared" si="9"/>
        <v>8</v>
      </c>
      <c r="D27" s="35">
        <f t="shared" si="9"/>
        <v>30</v>
      </c>
      <c r="E27" s="35">
        <f t="shared" si="9"/>
        <v>0</v>
      </c>
      <c r="F27" s="35">
        <f t="shared" si="9"/>
        <v>0</v>
      </c>
      <c r="G27" s="35">
        <f t="shared" si="9"/>
        <v>0</v>
      </c>
      <c r="H27" s="35">
        <f t="shared" si="9"/>
        <v>0</v>
      </c>
      <c r="I27" s="35">
        <f t="shared" si="9"/>
        <v>0</v>
      </c>
      <c r="J27" s="54">
        <f t="shared" si="9"/>
        <v>0</v>
      </c>
      <c r="K27" s="67">
        <f t="shared" si="9"/>
        <v>0</v>
      </c>
      <c r="L27" s="35">
        <f t="shared" si="9"/>
        <v>0</v>
      </c>
      <c r="M27" s="68">
        <f t="shared" si="9"/>
        <v>0</v>
      </c>
      <c r="N27" s="58">
        <f t="shared" si="9"/>
        <v>0</v>
      </c>
      <c r="O27" s="35">
        <f t="shared" si="9"/>
        <v>0</v>
      </c>
      <c r="P27" s="35">
        <f t="shared" si="9"/>
        <v>0</v>
      </c>
      <c r="Q27" s="45">
        <f t="shared" si="1"/>
        <v>2</v>
      </c>
      <c r="R27" s="45">
        <f t="shared" si="2"/>
        <v>8</v>
      </c>
      <c r="S27" s="45">
        <f t="shared" si="3"/>
        <v>30</v>
      </c>
      <c r="T27" s="8"/>
    </row>
    <row r="28" spans="1:20" ht="27" customHeight="1">
      <c r="A28" s="11" t="s">
        <v>79</v>
      </c>
      <c r="B28" s="34">
        <v>2</v>
      </c>
      <c r="C28" s="8">
        <v>8</v>
      </c>
      <c r="D28" s="8">
        <v>30</v>
      </c>
      <c r="E28" s="34">
        <v>0</v>
      </c>
      <c r="F28" s="8">
        <v>0</v>
      </c>
      <c r="G28" s="8">
        <v>0</v>
      </c>
      <c r="H28" s="34">
        <v>0</v>
      </c>
      <c r="I28" s="8">
        <v>0</v>
      </c>
      <c r="J28" s="55">
        <v>0</v>
      </c>
      <c r="K28" s="69">
        <v>0</v>
      </c>
      <c r="L28" s="8">
        <v>0</v>
      </c>
      <c r="M28" s="70">
        <v>0</v>
      </c>
      <c r="N28" s="59">
        <v>0</v>
      </c>
      <c r="O28" s="9">
        <v>0</v>
      </c>
      <c r="P28" s="9">
        <v>0</v>
      </c>
      <c r="Q28" s="38">
        <f t="shared" si="1"/>
        <v>2</v>
      </c>
      <c r="R28" s="38">
        <f t="shared" si="2"/>
        <v>8</v>
      </c>
      <c r="S28" s="38">
        <f t="shared" si="3"/>
        <v>30</v>
      </c>
      <c r="T28" s="8"/>
    </row>
    <row r="29" spans="1:20" ht="21" customHeight="1">
      <c r="A29" s="12" t="s">
        <v>75</v>
      </c>
      <c r="B29" s="35">
        <f aca="true" t="shared" si="10" ref="B29:P29">B30</f>
        <v>1</v>
      </c>
      <c r="C29" s="35">
        <f t="shared" si="10"/>
        <v>4</v>
      </c>
      <c r="D29" s="35">
        <f t="shared" si="10"/>
        <v>15</v>
      </c>
      <c r="E29" s="35">
        <f t="shared" si="10"/>
        <v>0</v>
      </c>
      <c r="F29" s="35">
        <f t="shared" si="10"/>
        <v>0</v>
      </c>
      <c r="G29" s="35">
        <f t="shared" si="10"/>
        <v>0</v>
      </c>
      <c r="H29" s="35">
        <f t="shared" si="10"/>
        <v>0</v>
      </c>
      <c r="I29" s="35">
        <f t="shared" si="10"/>
        <v>0</v>
      </c>
      <c r="J29" s="54">
        <f t="shared" si="10"/>
        <v>0</v>
      </c>
      <c r="K29" s="67">
        <f t="shared" si="10"/>
        <v>0</v>
      </c>
      <c r="L29" s="35">
        <f t="shared" si="10"/>
        <v>0</v>
      </c>
      <c r="M29" s="68">
        <f t="shared" si="10"/>
        <v>0</v>
      </c>
      <c r="N29" s="58">
        <f t="shared" si="10"/>
        <v>0</v>
      </c>
      <c r="O29" s="35">
        <f t="shared" si="10"/>
        <v>0</v>
      </c>
      <c r="P29" s="35">
        <f t="shared" si="10"/>
        <v>0</v>
      </c>
      <c r="Q29" s="45">
        <f t="shared" si="1"/>
        <v>1</v>
      </c>
      <c r="R29" s="45">
        <f t="shared" si="2"/>
        <v>4</v>
      </c>
      <c r="S29" s="45">
        <f t="shared" si="3"/>
        <v>15</v>
      </c>
      <c r="T29" s="8"/>
    </row>
    <row r="30" spans="1:20" ht="28.5" customHeight="1">
      <c r="A30" s="11" t="s">
        <v>82</v>
      </c>
      <c r="B30" s="34">
        <v>1</v>
      </c>
      <c r="C30" s="8">
        <v>4</v>
      </c>
      <c r="D30" s="8">
        <v>15</v>
      </c>
      <c r="E30" s="34">
        <v>0</v>
      </c>
      <c r="F30" s="8">
        <v>0</v>
      </c>
      <c r="G30" s="8">
        <v>0</v>
      </c>
      <c r="H30" s="34">
        <v>0</v>
      </c>
      <c r="I30" s="8">
        <v>0</v>
      </c>
      <c r="J30" s="55">
        <v>0</v>
      </c>
      <c r="K30" s="69">
        <v>0</v>
      </c>
      <c r="L30" s="8">
        <v>0</v>
      </c>
      <c r="M30" s="70">
        <v>0</v>
      </c>
      <c r="N30" s="59">
        <v>0</v>
      </c>
      <c r="O30" s="9">
        <v>0</v>
      </c>
      <c r="P30" s="9">
        <v>0</v>
      </c>
      <c r="Q30" s="38">
        <v>1</v>
      </c>
      <c r="R30" s="38">
        <v>4</v>
      </c>
      <c r="S30" s="38">
        <v>15</v>
      </c>
      <c r="T30" s="8"/>
    </row>
    <row r="31" spans="1:20" ht="15.75" customHeight="1">
      <c r="A31" s="102" t="s">
        <v>83</v>
      </c>
      <c r="B31" s="20">
        <v>1</v>
      </c>
      <c r="C31" s="20">
        <v>4</v>
      </c>
      <c r="D31" s="20">
        <v>15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56">
        <v>0</v>
      </c>
      <c r="K31" s="61">
        <v>0</v>
      </c>
      <c r="L31" s="20">
        <v>0</v>
      </c>
      <c r="M31" s="56">
        <v>0</v>
      </c>
      <c r="N31" s="61">
        <v>0</v>
      </c>
      <c r="O31" s="20">
        <v>0</v>
      </c>
      <c r="P31" s="20">
        <v>0</v>
      </c>
      <c r="Q31" s="20">
        <v>1</v>
      </c>
      <c r="R31" s="20">
        <v>4</v>
      </c>
      <c r="S31" s="20">
        <v>15</v>
      </c>
      <c r="T31" s="8"/>
    </row>
    <row r="32" spans="1:20" ht="27.75" customHeight="1">
      <c r="A32" s="131" t="s">
        <v>84</v>
      </c>
      <c r="B32" s="34">
        <v>1</v>
      </c>
      <c r="C32" s="8">
        <v>4</v>
      </c>
      <c r="D32" s="8">
        <v>15</v>
      </c>
      <c r="E32" s="34">
        <v>0</v>
      </c>
      <c r="F32" s="8">
        <v>0</v>
      </c>
      <c r="G32" s="8">
        <v>0</v>
      </c>
      <c r="H32" s="34">
        <v>0</v>
      </c>
      <c r="I32" s="8">
        <v>0</v>
      </c>
      <c r="J32" s="55">
        <v>0</v>
      </c>
      <c r="K32" s="59">
        <v>0</v>
      </c>
      <c r="L32" s="8">
        <v>0</v>
      </c>
      <c r="M32" s="55">
        <v>0</v>
      </c>
      <c r="N32" s="59">
        <v>0</v>
      </c>
      <c r="O32" s="9">
        <v>0</v>
      </c>
      <c r="P32" s="9">
        <v>0</v>
      </c>
      <c r="Q32" s="38">
        <v>1</v>
      </c>
      <c r="R32" s="38">
        <v>4</v>
      </c>
      <c r="S32" s="38">
        <v>15</v>
      </c>
      <c r="T32" s="8"/>
    </row>
    <row r="33" spans="1:21" ht="21" customHeight="1">
      <c r="A33" s="109" t="s">
        <v>8</v>
      </c>
      <c r="B33" s="27">
        <v>20</v>
      </c>
      <c r="C33" s="27">
        <v>80</v>
      </c>
      <c r="D33" s="27">
        <v>290</v>
      </c>
      <c r="E33" s="27">
        <f aca="true" t="shared" si="11" ref="E33:P33">E10+E12+E14+E16+E19+E21+E23+E25+E27+E29</f>
        <v>1</v>
      </c>
      <c r="F33" s="27">
        <f t="shared" si="11"/>
        <v>4</v>
      </c>
      <c r="G33" s="27">
        <f t="shared" si="11"/>
        <v>15</v>
      </c>
      <c r="H33" s="27">
        <f t="shared" si="11"/>
        <v>0</v>
      </c>
      <c r="I33" s="27">
        <f t="shared" si="11"/>
        <v>0</v>
      </c>
      <c r="J33" s="27">
        <f t="shared" si="11"/>
        <v>0</v>
      </c>
      <c r="K33" s="27">
        <f t="shared" si="11"/>
        <v>0</v>
      </c>
      <c r="L33" s="27">
        <f t="shared" si="11"/>
        <v>0</v>
      </c>
      <c r="M33" s="27">
        <f t="shared" si="11"/>
        <v>0</v>
      </c>
      <c r="N33" s="27">
        <f t="shared" si="11"/>
        <v>0</v>
      </c>
      <c r="O33" s="27">
        <f t="shared" si="11"/>
        <v>0</v>
      </c>
      <c r="P33" s="27">
        <f t="shared" si="11"/>
        <v>0</v>
      </c>
      <c r="Q33" s="27">
        <v>21</v>
      </c>
      <c r="R33" s="27">
        <v>84</v>
      </c>
      <c r="S33" s="27">
        <v>315</v>
      </c>
      <c r="T33" s="27" t="e">
        <f>+#REF!+T23+T21+#REF!+T19+T16+T10</f>
        <v>#REF!</v>
      </c>
      <c r="U33" s="23"/>
    </row>
    <row r="34" spans="1:20" ht="21" customHeight="1">
      <c r="A34" s="115" t="s">
        <v>15</v>
      </c>
      <c r="B34" s="116"/>
      <c r="C34" s="116"/>
      <c r="D34" s="116"/>
      <c r="E34" s="116"/>
      <c r="F34" s="116"/>
      <c r="G34" s="116"/>
      <c r="H34" s="116"/>
      <c r="I34" s="116"/>
      <c r="J34" s="117"/>
      <c r="K34" s="118"/>
      <c r="L34" s="116"/>
      <c r="M34" s="119"/>
      <c r="N34" s="120"/>
      <c r="O34" s="116"/>
      <c r="P34" s="116"/>
      <c r="Q34" s="116">
        <f t="shared" si="1"/>
        <v>0</v>
      </c>
      <c r="R34" s="116">
        <f t="shared" si="2"/>
        <v>0</v>
      </c>
      <c r="S34" s="116">
        <f t="shared" si="3"/>
        <v>0</v>
      </c>
      <c r="T34" s="10">
        <f>R36/6*119</f>
        <v>0</v>
      </c>
    </row>
    <row r="35" spans="1:20" ht="16.5" customHeight="1">
      <c r="A35" s="52" t="s">
        <v>85</v>
      </c>
      <c r="B35" s="35">
        <f>SUM(B36:B37)</f>
        <v>3</v>
      </c>
      <c r="C35" s="35">
        <f aca="true" t="shared" si="12" ref="C35:P35">SUM(C36:C37)</f>
        <v>12</v>
      </c>
      <c r="D35" s="35">
        <f t="shared" si="12"/>
        <v>45</v>
      </c>
      <c r="E35" s="35">
        <f t="shared" si="12"/>
        <v>0</v>
      </c>
      <c r="F35" s="35">
        <f t="shared" si="12"/>
        <v>0</v>
      </c>
      <c r="G35" s="35">
        <f t="shared" si="12"/>
        <v>0</v>
      </c>
      <c r="H35" s="35">
        <f t="shared" si="12"/>
        <v>0</v>
      </c>
      <c r="I35" s="35">
        <f t="shared" si="12"/>
        <v>0</v>
      </c>
      <c r="J35" s="35">
        <f t="shared" si="12"/>
        <v>0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5">
        <f t="shared" si="12"/>
        <v>0</v>
      </c>
      <c r="Q35" s="45">
        <f t="shared" si="1"/>
        <v>3</v>
      </c>
      <c r="R35" s="45">
        <f t="shared" si="2"/>
        <v>12</v>
      </c>
      <c r="S35" s="45">
        <f t="shared" si="3"/>
        <v>45</v>
      </c>
      <c r="T35" s="45">
        <f>E35+H35+K35+N35+Q35</f>
        <v>3</v>
      </c>
    </row>
    <row r="36" spans="1:20" ht="1.5" customHeight="1" hidden="1">
      <c r="A36" s="7"/>
      <c r="B36" s="34"/>
      <c r="C36" s="8"/>
      <c r="D36" s="8"/>
      <c r="E36" s="34"/>
      <c r="F36" s="8"/>
      <c r="G36" s="8"/>
      <c r="H36" s="34"/>
      <c r="I36" s="8"/>
      <c r="J36" s="55"/>
      <c r="K36" s="69"/>
      <c r="L36" s="8"/>
      <c r="M36" s="70"/>
      <c r="N36" s="59"/>
      <c r="O36" s="9"/>
      <c r="P36" s="9"/>
      <c r="Q36" s="38"/>
      <c r="R36" s="38"/>
      <c r="S36" s="38"/>
      <c r="T36" s="6">
        <f>SUM(T37:T37)</f>
        <v>0</v>
      </c>
    </row>
    <row r="37" spans="1:20" ht="24.75" customHeight="1">
      <c r="A37" s="7" t="s">
        <v>86</v>
      </c>
      <c r="B37" s="34">
        <v>3</v>
      </c>
      <c r="C37" s="8">
        <v>12</v>
      </c>
      <c r="D37" s="8">
        <v>45</v>
      </c>
      <c r="E37" s="34">
        <v>0</v>
      </c>
      <c r="F37" s="8">
        <v>0</v>
      </c>
      <c r="G37" s="8">
        <v>0</v>
      </c>
      <c r="H37" s="34">
        <v>0</v>
      </c>
      <c r="I37" s="8">
        <v>0</v>
      </c>
      <c r="J37" s="55">
        <v>0</v>
      </c>
      <c r="K37" s="69">
        <v>0</v>
      </c>
      <c r="L37" s="8">
        <v>0</v>
      </c>
      <c r="M37" s="70">
        <v>0</v>
      </c>
      <c r="N37" s="59">
        <v>0</v>
      </c>
      <c r="O37" s="9">
        <v>0</v>
      </c>
      <c r="P37" s="9">
        <v>0</v>
      </c>
      <c r="Q37" s="38">
        <f t="shared" si="1"/>
        <v>3</v>
      </c>
      <c r="R37" s="38">
        <f t="shared" si="2"/>
        <v>12</v>
      </c>
      <c r="S37" s="38">
        <f t="shared" si="3"/>
        <v>45</v>
      </c>
      <c r="T37" s="10">
        <f>R102/6*119</f>
        <v>0</v>
      </c>
    </row>
    <row r="38" spans="1:20" ht="19.5" customHeight="1">
      <c r="A38" s="52" t="s">
        <v>17</v>
      </c>
      <c r="B38" s="35">
        <f>SUM(B39:B40)</f>
        <v>4</v>
      </c>
      <c r="C38" s="35">
        <f aca="true" t="shared" si="13" ref="C38:P38">SUM(C39:C40)</f>
        <v>16</v>
      </c>
      <c r="D38" s="35">
        <f t="shared" si="13"/>
        <v>60</v>
      </c>
      <c r="E38" s="35">
        <f t="shared" si="13"/>
        <v>0</v>
      </c>
      <c r="F38" s="35">
        <f t="shared" si="13"/>
        <v>0</v>
      </c>
      <c r="G38" s="35">
        <f t="shared" si="13"/>
        <v>0</v>
      </c>
      <c r="H38" s="35">
        <f t="shared" si="13"/>
        <v>0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35">
        <f t="shared" si="13"/>
        <v>0</v>
      </c>
      <c r="N38" s="35">
        <f t="shared" si="13"/>
        <v>0</v>
      </c>
      <c r="O38" s="35">
        <f t="shared" si="13"/>
        <v>0</v>
      </c>
      <c r="P38" s="35">
        <f t="shared" si="13"/>
        <v>0</v>
      </c>
      <c r="Q38" s="45">
        <f t="shared" si="1"/>
        <v>4</v>
      </c>
      <c r="R38" s="45">
        <f t="shared" si="2"/>
        <v>16</v>
      </c>
      <c r="S38" s="45">
        <f t="shared" si="3"/>
        <v>60</v>
      </c>
      <c r="T38" s="45">
        <f>E38+H38+K38+N38+Q38</f>
        <v>4</v>
      </c>
    </row>
    <row r="39" spans="1:20" ht="26.25" customHeight="1">
      <c r="A39" s="7" t="s">
        <v>87</v>
      </c>
      <c r="B39" s="34">
        <v>4</v>
      </c>
      <c r="C39" s="8">
        <v>16</v>
      </c>
      <c r="D39" s="8">
        <v>60</v>
      </c>
      <c r="E39" s="34">
        <v>0</v>
      </c>
      <c r="F39" s="8">
        <v>0</v>
      </c>
      <c r="G39" s="8">
        <v>0</v>
      </c>
      <c r="H39" s="34">
        <v>0</v>
      </c>
      <c r="I39" s="8">
        <v>0</v>
      </c>
      <c r="J39" s="55">
        <v>0</v>
      </c>
      <c r="K39" s="69">
        <v>0</v>
      </c>
      <c r="L39" s="8">
        <v>0</v>
      </c>
      <c r="M39" s="70">
        <v>0</v>
      </c>
      <c r="N39" s="59">
        <v>0</v>
      </c>
      <c r="O39" s="9">
        <v>0</v>
      </c>
      <c r="P39" s="9">
        <v>0</v>
      </c>
      <c r="Q39" s="38">
        <f t="shared" si="1"/>
        <v>4</v>
      </c>
      <c r="R39" s="38">
        <f t="shared" si="2"/>
        <v>16</v>
      </c>
      <c r="S39" s="38">
        <f t="shared" si="3"/>
        <v>60</v>
      </c>
      <c r="T39" s="6" t="e">
        <f>SUM(T40:T40)</f>
        <v>#REF!</v>
      </c>
    </row>
    <row r="40" spans="1:20" ht="2.25" customHeight="1" hidden="1" outlineLevel="1">
      <c r="A40" s="7"/>
      <c r="B40" s="34"/>
      <c r="C40" s="8"/>
      <c r="D40" s="8"/>
      <c r="E40" s="34"/>
      <c r="F40" s="8"/>
      <c r="G40" s="8"/>
      <c r="H40" s="34"/>
      <c r="I40" s="8"/>
      <c r="J40" s="55"/>
      <c r="K40" s="69"/>
      <c r="L40" s="8"/>
      <c r="M40" s="70"/>
      <c r="N40" s="59"/>
      <c r="O40" s="9"/>
      <c r="P40" s="9"/>
      <c r="Q40" s="38">
        <f t="shared" si="1"/>
        <v>0</v>
      </c>
      <c r="R40" s="38">
        <f t="shared" si="2"/>
        <v>0</v>
      </c>
      <c r="S40" s="38">
        <f t="shared" si="3"/>
        <v>0</v>
      </c>
      <c r="T40" s="10" t="e">
        <f>'Муниципальное задание'!#REF!/6*119</f>
        <v>#REF!</v>
      </c>
    </row>
    <row r="41" spans="1:20" ht="18" customHeight="1" collapsed="1">
      <c r="A41" s="52" t="s">
        <v>22</v>
      </c>
      <c r="B41" s="35">
        <f>SUM(B42:B43)</f>
        <v>3</v>
      </c>
      <c r="C41" s="35">
        <f aca="true" t="shared" si="14" ref="C41:P41">SUM(C42:C43)</f>
        <v>12</v>
      </c>
      <c r="D41" s="35">
        <f t="shared" si="14"/>
        <v>45</v>
      </c>
      <c r="E41" s="35">
        <f t="shared" si="14"/>
        <v>0</v>
      </c>
      <c r="F41" s="35">
        <f t="shared" si="14"/>
        <v>0</v>
      </c>
      <c r="G41" s="35">
        <f t="shared" si="14"/>
        <v>0</v>
      </c>
      <c r="H41" s="35">
        <f t="shared" si="14"/>
        <v>0</v>
      </c>
      <c r="I41" s="35">
        <f t="shared" si="14"/>
        <v>0</v>
      </c>
      <c r="J41" s="35">
        <f t="shared" si="14"/>
        <v>0</v>
      </c>
      <c r="K41" s="35">
        <f t="shared" si="14"/>
        <v>0</v>
      </c>
      <c r="L41" s="35">
        <f t="shared" si="14"/>
        <v>0</v>
      </c>
      <c r="M41" s="35">
        <f t="shared" si="14"/>
        <v>0</v>
      </c>
      <c r="N41" s="35">
        <f t="shared" si="14"/>
        <v>0</v>
      </c>
      <c r="O41" s="35">
        <f t="shared" si="14"/>
        <v>0</v>
      </c>
      <c r="P41" s="35">
        <f t="shared" si="14"/>
        <v>0</v>
      </c>
      <c r="Q41" s="45">
        <f t="shared" si="1"/>
        <v>3</v>
      </c>
      <c r="R41" s="45">
        <f t="shared" si="2"/>
        <v>12</v>
      </c>
      <c r="S41" s="45">
        <f t="shared" si="3"/>
        <v>45</v>
      </c>
      <c r="T41" s="45">
        <f>E41+H41+K41+N41+Q41</f>
        <v>3</v>
      </c>
    </row>
    <row r="42" spans="1:20" ht="19.5" customHeight="1">
      <c r="A42" s="7" t="s">
        <v>39</v>
      </c>
      <c r="B42" s="34">
        <v>2</v>
      </c>
      <c r="C42" s="8">
        <v>8</v>
      </c>
      <c r="D42" s="8">
        <v>30</v>
      </c>
      <c r="E42" s="34">
        <v>0</v>
      </c>
      <c r="F42" s="8">
        <v>0</v>
      </c>
      <c r="G42" s="8">
        <v>0</v>
      </c>
      <c r="H42" s="34">
        <v>0</v>
      </c>
      <c r="I42" s="8">
        <v>0</v>
      </c>
      <c r="J42" s="55">
        <v>0</v>
      </c>
      <c r="K42" s="69">
        <v>0</v>
      </c>
      <c r="L42" s="8">
        <v>0</v>
      </c>
      <c r="M42" s="70">
        <v>0</v>
      </c>
      <c r="N42" s="59">
        <v>0</v>
      </c>
      <c r="O42" s="9">
        <v>0</v>
      </c>
      <c r="P42" s="9">
        <v>0</v>
      </c>
      <c r="Q42" s="38">
        <f t="shared" si="1"/>
        <v>2</v>
      </c>
      <c r="R42" s="38">
        <f t="shared" si="2"/>
        <v>8</v>
      </c>
      <c r="S42" s="38">
        <f t="shared" si="3"/>
        <v>30</v>
      </c>
      <c r="T42" s="6">
        <f>SUM(T43)</f>
        <v>238</v>
      </c>
    </row>
    <row r="43" spans="1:20" ht="19.5" customHeight="1">
      <c r="A43" s="7" t="s">
        <v>40</v>
      </c>
      <c r="B43" s="34">
        <v>1</v>
      </c>
      <c r="C43" s="8">
        <v>4</v>
      </c>
      <c r="D43" s="8">
        <v>15</v>
      </c>
      <c r="E43" s="34">
        <v>0</v>
      </c>
      <c r="F43" s="8">
        <v>0</v>
      </c>
      <c r="G43" s="8">
        <v>0</v>
      </c>
      <c r="H43" s="34">
        <v>0</v>
      </c>
      <c r="I43" s="8">
        <v>0</v>
      </c>
      <c r="J43" s="55">
        <v>0</v>
      </c>
      <c r="K43" s="69">
        <v>0</v>
      </c>
      <c r="L43" s="8">
        <v>0</v>
      </c>
      <c r="M43" s="70">
        <v>0</v>
      </c>
      <c r="N43" s="59">
        <v>0</v>
      </c>
      <c r="O43" s="9">
        <v>0</v>
      </c>
      <c r="P43" s="9">
        <v>0</v>
      </c>
      <c r="Q43" s="38">
        <f t="shared" si="1"/>
        <v>1</v>
      </c>
      <c r="R43" s="38">
        <f t="shared" si="2"/>
        <v>4</v>
      </c>
      <c r="S43" s="38">
        <f t="shared" si="3"/>
        <v>15</v>
      </c>
      <c r="T43" s="10">
        <f>R45/6*119</f>
        <v>238</v>
      </c>
    </row>
    <row r="44" spans="1:20" ht="18" customHeight="1">
      <c r="A44" s="52" t="s">
        <v>23</v>
      </c>
      <c r="B44" s="35">
        <f aca="true" t="shared" si="15" ref="B44:P44">B45</f>
        <v>3</v>
      </c>
      <c r="C44" s="35">
        <f t="shared" si="15"/>
        <v>12</v>
      </c>
      <c r="D44" s="35">
        <f t="shared" si="15"/>
        <v>45</v>
      </c>
      <c r="E44" s="35">
        <f t="shared" si="15"/>
        <v>0</v>
      </c>
      <c r="F44" s="35">
        <f t="shared" si="15"/>
        <v>0</v>
      </c>
      <c r="G44" s="35">
        <f t="shared" si="15"/>
        <v>0</v>
      </c>
      <c r="H44" s="35">
        <f t="shared" si="15"/>
        <v>0</v>
      </c>
      <c r="I44" s="35">
        <f t="shared" si="15"/>
        <v>0</v>
      </c>
      <c r="J44" s="35">
        <f t="shared" si="15"/>
        <v>0</v>
      </c>
      <c r="K44" s="35">
        <f t="shared" si="15"/>
        <v>0</v>
      </c>
      <c r="L44" s="35">
        <f t="shared" si="15"/>
        <v>0</v>
      </c>
      <c r="M44" s="35">
        <f t="shared" si="15"/>
        <v>0</v>
      </c>
      <c r="N44" s="35">
        <f t="shared" si="15"/>
        <v>0</v>
      </c>
      <c r="O44" s="35">
        <f t="shared" si="15"/>
        <v>0</v>
      </c>
      <c r="P44" s="35">
        <f t="shared" si="15"/>
        <v>0</v>
      </c>
      <c r="Q44" s="45">
        <f t="shared" si="1"/>
        <v>3</v>
      </c>
      <c r="R44" s="45">
        <f t="shared" si="2"/>
        <v>12</v>
      </c>
      <c r="S44" s="45">
        <f t="shared" si="3"/>
        <v>45</v>
      </c>
      <c r="T44" s="45">
        <f>E44+H44+K44+N44+Q44</f>
        <v>3</v>
      </c>
    </row>
    <row r="45" spans="1:20" ht="19.5" customHeight="1">
      <c r="A45" s="7" t="s">
        <v>41</v>
      </c>
      <c r="B45" s="34">
        <v>3</v>
      </c>
      <c r="C45" s="8">
        <v>12</v>
      </c>
      <c r="D45" s="8">
        <v>45</v>
      </c>
      <c r="E45" s="34">
        <v>0</v>
      </c>
      <c r="F45" s="8">
        <v>0</v>
      </c>
      <c r="G45" s="8">
        <v>0</v>
      </c>
      <c r="H45" s="34">
        <v>0</v>
      </c>
      <c r="I45" s="8">
        <v>0</v>
      </c>
      <c r="J45" s="55">
        <v>0</v>
      </c>
      <c r="K45" s="69">
        <v>0</v>
      </c>
      <c r="L45" s="8">
        <v>0</v>
      </c>
      <c r="M45" s="70">
        <v>0</v>
      </c>
      <c r="N45" s="59">
        <v>0</v>
      </c>
      <c r="O45" s="9">
        <v>0</v>
      </c>
      <c r="P45" s="9">
        <v>0</v>
      </c>
      <c r="Q45" s="38">
        <f t="shared" si="1"/>
        <v>3</v>
      </c>
      <c r="R45" s="38">
        <f t="shared" si="2"/>
        <v>12</v>
      </c>
      <c r="S45" s="38">
        <f>D45+G45+J45+M45+P45</f>
        <v>45</v>
      </c>
      <c r="T45" s="10" t="e">
        <f>'Муниципальное задание'!#REF!/6*119</f>
        <v>#REF!</v>
      </c>
    </row>
    <row r="46" spans="1:20" ht="22.5" customHeight="1">
      <c r="A46" s="52" t="s">
        <v>19</v>
      </c>
      <c r="B46" s="35">
        <f>B47+B48+B49</f>
        <v>6</v>
      </c>
      <c r="C46" s="35">
        <f>C47+C48+C49</f>
        <v>24</v>
      </c>
      <c r="D46" s="35">
        <f aca="true" t="shared" si="16" ref="D46:P46">D47+D48+D49</f>
        <v>105</v>
      </c>
      <c r="E46" s="35">
        <f t="shared" si="16"/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5">
        <f t="shared" si="16"/>
        <v>0</v>
      </c>
      <c r="K46" s="35">
        <f t="shared" si="16"/>
        <v>0</v>
      </c>
      <c r="L46" s="35">
        <f t="shared" si="16"/>
        <v>0</v>
      </c>
      <c r="M46" s="35">
        <f t="shared" si="16"/>
        <v>0</v>
      </c>
      <c r="N46" s="35">
        <f t="shared" si="16"/>
        <v>0</v>
      </c>
      <c r="O46" s="35">
        <f t="shared" si="16"/>
        <v>0</v>
      </c>
      <c r="P46" s="35">
        <f t="shared" si="16"/>
        <v>0</v>
      </c>
      <c r="Q46" s="45">
        <f t="shared" si="1"/>
        <v>6</v>
      </c>
      <c r="R46" s="45">
        <f t="shared" si="2"/>
        <v>24</v>
      </c>
      <c r="S46" s="45">
        <f t="shared" si="3"/>
        <v>105</v>
      </c>
      <c r="T46" s="45">
        <f>E46+H46+K46+N46+Q46</f>
        <v>6</v>
      </c>
    </row>
    <row r="47" spans="1:20" ht="19.5" customHeight="1">
      <c r="A47" s="7" t="s">
        <v>28</v>
      </c>
      <c r="B47" s="34">
        <v>5</v>
      </c>
      <c r="C47" s="8">
        <v>20</v>
      </c>
      <c r="D47" s="8">
        <v>75</v>
      </c>
      <c r="E47" s="34">
        <v>0</v>
      </c>
      <c r="F47" s="8">
        <v>0</v>
      </c>
      <c r="G47" s="8">
        <v>0</v>
      </c>
      <c r="H47" s="34">
        <v>0</v>
      </c>
      <c r="I47" s="8">
        <v>0</v>
      </c>
      <c r="J47" s="55">
        <v>0</v>
      </c>
      <c r="K47" s="69">
        <v>0</v>
      </c>
      <c r="L47" s="8">
        <v>0</v>
      </c>
      <c r="M47" s="70">
        <v>0</v>
      </c>
      <c r="N47" s="59">
        <v>0</v>
      </c>
      <c r="O47" s="9">
        <v>0</v>
      </c>
      <c r="P47" s="9">
        <v>0</v>
      </c>
      <c r="Q47" s="38">
        <f t="shared" si="1"/>
        <v>5</v>
      </c>
      <c r="R47" s="38">
        <f t="shared" si="2"/>
        <v>20</v>
      </c>
      <c r="S47" s="38">
        <f t="shared" si="3"/>
        <v>75</v>
      </c>
      <c r="T47" s="6">
        <f>SUM(T48)</f>
        <v>0</v>
      </c>
    </row>
    <row r="48" spans="1:20" ht="18.75" customHeight="1">
      <c r="A48" s="7" t="s">
        <v>29</v>
      </c>
      <c r="B48" s="34">
        <v>1</v>
      </c>
      <c r="C48" s="8">
        <v>4</v>
      </c>
      <c r="D48" s="8">
        <v>30</v>
      </c>
      <c r="E48" s="34">
        <v>0</v>
      </c>
      <c r="F48" s="8">
        <v>0</v>
      </c>
      <c r="G48" s="8">
        <v>0</v>
      </c>
      <c r="H48" s="34">
        <v>0</v>
      </c>
      <c r="I48" s="8">
        <v>0</v>
      </c>
      <c r="J48" s="55">
        <v>0</v>
      </c>
      <c r="K48" s="69">
        <v>0</v>
      </c>
      <c r="L48" s="8">
        <v>0</v>
      </c>
      <c r="M48" s="70">
        <v>0</v>
      </c>
      <c r="N48" s="59">
        <v>0</v>
      </c>
      <c r="O48" s="9">
        <v>0</v>
      </c>
      <c r="P48" s="9">
        <v>0</v>
      </c>
      <c r="Q48" s="38">
        <f t="shared" si="1"/>
        <v>1</v>
      </c>
      <c r="R48" s="38">
        <f t="shared" si="2"/>
        <v>4</v>
      </c>
      <c r="S48" s="38">
        <f t="shared" si="3"/>
        <v>30</v>
      </c>
      <c r="T48" s="10">
        <f>R97/6*119</f>
        <v>0</v>
      </c>
    </row>
    <row r="49" spans="1:20" ht="19.5" customHeight="1" hidden="1">
      <c r="A49" s="7"/>
      <c r="B49" s="34"/>
      <c r="C49" s="8"/>
      <c r="D49" s="8"/>
      <c r="E49" s="34"/>
      <c r="F49" s="8"/>
      <c r="G49" s="8"/>
      <c r="H49" s="34"/>
      <c r="I49" s="8"/>
      <c r="J49" s="55"/>
      <c r="K49" s="69"/>
      <c r="L49" s="8"/>
      <c r="M49" s="70"/>
      <c r="N49" s="59"/>
      <c r="O49" s="9"/>
      <c r="P49" s="9"/>
      <c r="Q49" s="38"/>
      <c r="R49" s="38"/>
      <c r="S49" s="38"/>
      <c r="T49" s="10"/>
    </row>
    <row r="50" spans="1:20" ht="17.25" customHeight="1">
      <c r="A50" s="52" t="s">
        <v>44</v>
      </c>
      <c r="B50" s="35">
        <f aca="true" t="shared" si="17" ref="B50:P50">B51</f>
        <v>2</v>
      </c>
      <c r="C50" s="35">
        <f t="shared" si="17"/>
        <v>8</v>
      </c>
      <c r="D50" s="35">
        <f t="shared" si="17"/>
        <v>30</v>
      </c>
      <c r="E50" s="35">
        <f t="shared" si="17"/>
        <v>0</v>
      </c>
      <c r="F50" s="35">
        <f t="shared" si="17"/>
        <v>0</v>
      </c>
      <c r="G50" s="35">
        <f t="shared" si="17"/>
        <v>0</v>
      </c>
      <c r="H50" s="35">
        <f t="shared" si="17"/>
        <v>0</v>
      </c>
      <c r="I50" s="35">
        <f t="shared" si="17"/>
        <v>0</v>
      </c>
      <c r="J50" s="35">
        <f t="shared" si="17"/>
        <v>0</v>
      </c>
      <c r="K50" s="35">
        <f t="shared" si="17"/>
        <v>0</v>
      </c>
      <c r="L50" s="35">
        <f t="shared" si="17"/>
        <v>0</v>
      </c>
      <c r="M50" s="35">
        <f t="shared" si="17"/>
        <v>0</v>
      </c>
      <c r="N50" s="35">
        <f t="shared" si="17"/>
        <v>0</v>
      </c>
      <c r="O50" s="35">
        <f t="shared" si="17"/>
        <v>0</v>
      </c>
      <c r="P50" s="35">
        <f t="shared" si="17"/>
        <v>0</v>
      </c>
      <c r="Q50" s="45">
        <f t="shared" si="1"/>
        <v>2</v>
      </c>
      <c r="R50" s="45">
        <f t="shared" si="2"/>
        <v>8</v>
      </c>
      <c r="S50" s="45">
        <f t="shared" si="3"/>
        <v>30</v>
      </c>
      <c r="T50" s="45">
        <f>E50+H50+K50+N50+Q50</f>
        <v>2</v>
      </c>
    </row>
    <row r="51" spans="1:20" ht="19.5" customHeight="1">
      <c r="A51" s="7" t="s">
        <v>72</v>
      </c>
      <c r="B51" s="34">
        <v>2</v>
      </c>
      <c r="C51" s="8">
        <v>8</v>
      </c>
      <c r="D51" s="8">
        <v>30</v>
      </c>
      <c r="E51" s="34">
        <v>0</v>
      </c>
      <c r="F51" s="8">
        <v>0</v>
      </c>
      <c r="G51" s="8">
        <v>0</v>
      </c>
      <c r="H51" s="34">
        <v>0</v>
      </c>
      <c r="I51" s="8">
        <v>0</v>
      </c>
      <c r="J51" s="55">
        <v>0</v>
      </c>
      <c r="K51" s="69">
        <v>0</v>
      </c>
      <c r="L51" s="8">
        <v>0</v>
      </c>
      <c r="M51" s="70">
        <v>0</v>
      </c>
      <c r="N51" s="59">
        <v>0</v>
      </c>
      <c r="O51" s="9">
        <v>0</v>
      </c>
      <c r="P51" s="9">
        <v>0</v>
      </c>
      <c r="Q51" s="38">
        <f t="shared" si="1"/>
        <v>2</v>
      </c>
      <c r="R51" s="38">
        <f t="shared" si="2"/>
        <v>8</v>
      </c>
      <c r="S51" s="38">
        <f t="shared" si="3"/>
        <v>30</v>
      </c>
      <c r="T51" s="10">
        <f>R53/6*119</f>
        <v>476</v>
      </c>
    </row>
    <row r="52" spans="1:20" ht="17.25" customHeight="1">
      <c r="A52" s="52" t="s">
        <v>24</v>
      </c>
      <c r="B52" s="35">
        <f>SUM(B53:B53)</f>
        <v>6</v>
      </c>
      <c r="C52" s="35">
        <f aca="true" t="shared" si="18" ref="C52:P52">SUM(C53:C53)</f>
        <v>24</v>
      </c>
      <c r="D52" s="35">
        <f t="shared" si="18"/>
        <v>90</v>
      </c>
      <c r="E52" s="35">
        <f t="shared" si="18"/>
        <v>0</v>
      </c>
      <c r="F52" s="35">
        <f t="shared" si="18"/>
        <v>0</v>
      </c>
      <c r="G52" s="35">
        <f t="shared" si="18"/>
        <v>0</v>
      </c>
      <c r="H52" s="35">
        <f t="shared" si="18"/>
        <v>0</v>
      </c>
      <c r="I52" s="35">
        <f t="shared" si="18"/>
        <v>0</v>
      </c>
      <c r="J52" s="35">
        <f t="shared" si="18"/>
        <v>0</v>
      </c>
      <c r="K52" s="35">
        <f t="shared" si="18"/>
        <v>0</v>
      </c>
      <c r="L52" s="35">
        <f t="shared" si="18"/>
        <v>0</v>
      </c>
      <c r="M52" s="35">
        <f t="shared" si="18"/>
        <v>0</v>
      </c>
      <c r="N52" s="35">
        <f t="shared" si="18"/>
        <v>0</v>
      </c>
      <c r="O52" s="35">
        <f t="shared" si="18"/>
        <v>0</v>
      </c>
      <c r="P52" s="35">
        <f t="shared" si="18"/>
        <v>0</v>
      </c>
      <c r="Q52" s="45">
        <f t="shared" si="1"/>
        <v>6</v>
      </c>
      <c r="R52" s="45">
        <f t="shared" si="2"/>
        <v>24</v>
      </c>
      <c r="S52" s="45">
        <f t="shared" si="3"/>
        <v>90</v>
      </c>
      <c r="T52" s="45">
        <f>E52+H52+K52+N52+Q52</f>
        <v>6</v>
      </c>
    </row>
    <row r="53" spans="1:20" ht="19.5" customHeight="1">
      <c r="A53" s="7" t="s">
        <v>42</v>
      </c>
      <c r="B53" s="34">
        <v>6</v>
      </c>
      <c r="C53" s="8">
        <v>24</v>
      </c>
      <c r="D53" s="8">
        <v>90</v>
      </c>
      <c r="E53" s="34">
        <v>0</v>
      </c>
      <c r="F53" s="8">
        <v>0</v>
      </c>
      <c r="G53" s="8">
        <v>0</v>
      </c>
      <c r="H53" s="34">
        <v>0</v>
      </c>
      <c r="I53" s="8">
        <v>0</v>
      </c>
      <c r="J53" s="55">
        <v>0</v>
      </c>
      <c r="K53" s="69">
        <v>0</v>
      </c>
      <c r="L53" s="8">
        <v>0</v>
      </c>
      <c r="M53" s="70">
        <v>0</v>
      </c>
      <c r="N53" s="59">
        <v>0</v>
      </c>
      <c r="O53" s="9">
        <v>0</v>
      </c>
      <c r="P53" s="9">
        <v>0</v>
      </c>
      <c r="Q53" s="38">
        <f t="shared" si="1"/>
        <v>6</v>
      </c>
      <c r="R53" s="38">
        <f t="shared" si="2"/>
        <v>24</v>
      </c>
      <c r="S53" s="38">
        <f t="shared" si="3"/>
        <v>90</v>
      </c>
      <c r="T53" s="10"/>
    </row>
    <row r="54" spans="1:20" ht="15" customHeight="1">
      <c r="A54" s="17" t="s">
        <v>16</v>
      </c>
      <c r="B54" s="35">
        <f>B55</f>
        <v>2</v>
      </c>
      <c r="C54" s="35">
        <f aca="true" t="shared" si="19" ref="C54:P54">C55</f>
        <v>8</v>
      </c>
      <c r="D54" s="35">
        <f t="shared" si="19"/>
        <v>30</v>
      </c>
      <c r="E54" s="35">
        <f t="shared" si="19"/>
        <v>0</v>
      </c>
      <c r="F54" s="35">
        <f t="shared" si="19"/>
        <v>0</v>
      </c>
      <c r="G54" s="35">
        <f t="shared" si="19"/>
        <v>0</v>
      </c>
      <c r="H54" s="35">
        <f t="shared" si="19"/>
        <v>0</v>
      </c>
      <c r="I54" s="35">
        <f t="shared" si="19"/>
        <v>0</v>
      </c>
      <c r="J54" s="35">
        <f t="shared" si="19"/>
        <v>0</v>
      </c>
      <c r="K54" s="35">
        <f t="shared" si="19"/>
        <v>0</v>
      </c>
      <c r="L54" s="35">
        <f t="shared" si="19"/>
        <v>0</v>
      </c>
      <c r="M54" s="35">
        <f t="shared" si="19"/>
        <v>0</v>
      </c>
      <c r="N54" s="35">
        <f t="shared" si="19"/>
        <v>0</v>
      </c>
      <c r="O54" s="35">
        <f t="shared" si="19"/>
        <v>0</v>
      </c>
      <c r="P54" s="35">
        <f t="shared" si="19"/>
        <v>0</v>
      </c>
      <c r="Q54" s="45">
        <f t="shared" si="1"/>
        <v>2</v>
      </c>
      <c r="R54" s="45">
        <f t="shared" si="2"/>
        <v>8</v>
      </c>
      <c r="S54" s="45">
        <f t="shared" si="3"/>
        <v>30</v>
      </c>
      <c r="T54" s="45">
        <f>E54+H54+K54+N54+Q54</f>
        <v>2</v>
      </c>
    </row>
    <row r="55" spans="1:20" ht="18" customHeight="1">
      <c r="A55" s="18" t="s">
        <v>43</v>
      </c>
      <c r="B55" s="8">
        <v>2</v>
      </c>
      <c r="C55" s="8">
        <v>8</v>
      </c>
      <c r="D55" s="8">
        <v>30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5">
        <v>0</v>
      </c>
      <c r="K55" s="71">
        <v>0</v>
      </c>
      <c r="L55" s="8">
        <v>0</v>
      </c>
      <c r="M55" s="70">
        <v>0</v>
      </c>
      <c r="N55" s="60">
        <v>0</v>
      </c>
      <c r="O55" s="9">
        <v>0</v>
      </c>
      <c r="P55" s="9">
        <v>0</v>
      </c>
      <c r="Q55" s="38">
        <f t="shared" si="1"/>
        <v>2</v>
      </c>
      <c r="R55" s="38">
        <f t="shared" si="2"/>
        <v>8</v>
      </c>
      <c r="S55" s="38">
        <f t="shared" si="3"/>
        <v>30</v>
      </c>
      <c r="T55" s="10"/>
    </row>
    <row r="56" spans="1:20" ht="20.25" customHeight="1" hidden="1">
      <c r="A56" s="8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45"/>
      <c r="R56" s="45"/>
      <c r="S56" s="45"/>
      <c r="T56" s="45">
        <f>E56+H56+K56+N56+Q56</f>
        <v>0</v>
      </c>
    </row>
    <row r="57" spans="1:20" ht="19.5" customHeight="1" hidden="1">
      <c r="A57" s="18"/>
      <c r="B57" s="8"/>
      <c r="C57" s="8"/>
      <c r="D57" s="8"/>
      <c r="E57" s="8"/>
      <c r="F57" s="8"/>
      <c r="G57" s="8"/>
      <c r="H57" s="8"/>
      <c r="I57" s="8"/>
      <c r="J57" s="55"/>
      <c r="K57" s="71"/>
      <c r="L57" s="8"/>
      <c r="M57" s="70"/>
      <c r="N57" s="60"/>
      <c r="O57" s="9"/>
      <c r="P57" s="9"/>
      <c r="Q57" s="38"/>
      <c r="R57" s="38"/>
      <c r="S57" s="38"/>
      <c r="T57" s="94"/>
    </row>
    <row r="58" spans="1:20" s="95" customFormat="1" ht="20.25" customHeight="1">
      <c r="A58" s="52" t="s">
        <v>21</v>
      </c>
      <c r="B58" s="35">
        <f>B59+B60</f>
        <v>8</v>
      </c>
      <c r="C58" s="35">
        <f aca="true" t="shared" si="20" ref="C58:P58">C59+C60</f>
        <v>32</v>
      </c>
      <c r="D58" s="35">
        <f t="shared" si="20"/>
        <v>120</v>
      </c>
      <c r="E58" s="35">
        <f>E59+E60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5">
        <f t="shared" si="20"/>
        <v>0</v>
      </c>
      <c r="K58" s="35">
        <f t="shared" si="20"/>
        <v>0</v>
      </c>
      <c r="L58" s="35">
        <f t="shared" si="20"/>
        <v>0</v>
      </c>
      <c r="M58" s="35">
        <f t="shared" si="20"/>
        <v>0</v>
      </c>
      <c r="N58" s="35">
        <f t="shared" si="20"/>
        <v>0</v>
      </c>
      <c r="O58" s="35">
        <f t="shared" si="20"/>
        <v>0</v>
      </c>
      <c r="P58" s="35">
        <f t="shared" si="20"/>
        <v>0</v>
      </c>
      <c r="Q58" s="45">
        <f t="shared" si="1"/>
        <v>8</v>
      </c>
      <c r="R58" s="45">
        <f t="shared" si="2"/>
        <v>32</v>
      </c>
      <c r="S58" s="45">
        <f t="shared" si="3"/>
        <v>120</v>
      </c>
      <c r="T58" s="45">
        <f>E58+H58+K58+N58+Q58</f>
        <v>8</v>
      </c>
    </row>
    <row r="59" spans="1:20" ht="19.5" customHeight="1">
      <c r="A59" s="7" t="s">
        <v>45</v>
      </c>
      <c r="B59" s="101">
        <v>8</v>
      </c>
      <c r="C59" s="96">
        <v>32</v>
      </c>
      <c r="D59" s="96">
        <v>120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7">
        <v>0</v>
      </c>
      <c r="K59" s="98">
        <v>0</v>
      </c>
      <c r="L59" s="96">
        <v>0</v>
      </c>
      <c r="M59" s="99">
        <v>0</v>
      </c>
      <c r="N59" s="100">
        <v>0</v>
      </c>
      <c r="O59" s="96">
        <v>0</v>
      </c>
      <c r="P59" s="96">
        <v>0</v>
      </c>
      <c r="Q59" s="38">
        <f t="shared" si="1"/>
        <v>8</v>
      </c>
      <c r="R59" s="38">
        <f t="shared" si="2"/>
        <v>32</v>
      </c>
      <c r="S59" s="38">
        <f t="shared" si="3"/>
        <v>120</v>
      </c>
      <c r="T59" s="94"/>
    </row>
    <row r="60" spans="1:20" ht="0.75" customHeight="1">
      <c r="A60" s="7"/>
      <c r="B60" s="34"/>
      <c r="C60" s="8"/>
      <c r="D60" s="8"/>
      <c r="E60" s="34"/>
      <c r="F60" s="8"/>
      <c r="G60" s="8"/>
      <c r="H60" s="34"/>
      <c r="I60" s="8"/>
      <c r="J60" s="55"/>
      <c r="K60" s="69"/>
      <c r="L60" s="8"/>
      <c r="M60" s="70"/>
      <c r="N60" s="59"/>
      <c r="O60" s="9"/>
      <c r="P60" s="9"/>
      <c r="Q60" s="38"/>
      <c r="R60" s="38"/>
      <c r="S60" s="38"/>
      <c r="T60" s="94"/>
    </row>
    <row r="61" spans="1:20" ht="20.25" customHeight="1">
      <c r="A61" s="84" t="s">
        <v>18</v>
      </c>
      <c r="B61" s="35">
        <f>B62</f>
        <v>8</v>
      </c>
      <c r="C61" s="35">
        <f aca="true" t="shared" si="21" ref="C61:P61">C62</f>
        <v>32</v>
      </c>
      <c r="D61" s="35">
        <f t="shared" si="21"/>
        <v>120</v>
      </c>
      <c r="E61" s="35">
        <f t="shared" si="21"/>
        <v>0</v>
      </c>
      <c r="F61" s="35">
        <f t="shared" si="21"/>
        <v>0</v>
      </c>
      <c r="G61" s="35">
        <f t="shared" si="21"/>
        <v>0</v>
      </c>
      <c r="H61" s="35">
        <f t="shared" si="21"/>
        <v>0</v>
      </c>
      <c r="I61" s="35">
        <f t="shared" si="21"/>
        <v>0</v>
      </c>
      <c r="J61" s="35">
        <f t="shared" si="21"/>
        <v>0</v>
      </c>
      <c r="K61" s="35">
        <f t="shared" si="21"/>
        <v>0</v>
      </c>
      <c r="L61" s="35">
        <f t="shared" si="21"/>
        <v>0</v>
      </c>
      <c r="M61" s="35">
        <f t="shared" si="21"/>
        <v>0</v>
      </c>
      <c r="N61" s="35">
        <f t="shared" si="21"/>
        <v>0</v>
      </c>
      <c r="O61" s="35">
        <f t="shared" si="21"/>
        <v>0</v>
      </c>
      <c r="P61" s="35">
        <f t="shared" si="21"/>
        <v>0</v>
      </c>
      <c r="Q61" s="45">
        <f aca="true" t="shared" si="22" ref="Q61:S62">B61+E61+H61+K61+N61</f>
        <v>8</v>
      </c>
      <c r="R61" s="45">
        <f t="shared" si="22"/>
        <v>32</v>
      </c>
      <c r="S61" s="45">
        <f t="shared" si="22"/>
        <v>120</v>
      </c>
      <c r="T61" s="45">
        <f>E71+H71+K71+N71+Q71</f>
        <v>0</v>
      </c>
    </row>
    <row r="62" spans="1:20" ht="21.75" customHeight="1">
      <c r="A62" s="18" t="s">
        <v>93</v>
      </c>
      <c r="B62" s="8">
        <v>8</v>
      </c>
      <c r="C62" s="8">
        <v>32</v>
      </c>
      <c r="D62" s="8">
        <v>120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5">
        <v>0</v>
      </c>
      <c r="K62" s="71">
        <v>0</v>
      </c>
      <c r="L62" s="8">
        <v>0</v>
      </c>
      <c r="M62" s="70">
        <v>0</v>
      </c>
      <c r="N62" s="60">
        <v>0</v>
      </c>
      <c r="O62" s="9">
        <v>0</v>
      </c>
      <c r="P62" s="9">
        <v>0</v>
      </c>
      <c r="Q62" s="38">
        <f t="shared" si="22"/>
        <v>8</v>
      </c>
      <c r="R62" s="38">
        <f t="shared" si="22"/>
        <v>32</v>
      </c>
      <c r="S62" s="38">
        <f t="shared" si="22"/>
        <v>120</v>
      </c>
      <c r="T62" s="94"/>
    </row>
    <row r="63" spans="1:20" ht="28.5" customHeight="1">
      <c r="A63" s="158" t="s">
        <v>99</v>
      </c>
      <c r="B63" s="145"/>
      <c r="C63" s="145"/>
      <c r="D63" s="145"/>
      <c r="E63" s="145"/>
      <c r="F63" s="145"/>
      <c r="G63" s="145"/>
      <c r="H63" s="145"/>
      <c r="I63" s="145"/>
      <c r="J63" s="146"/>
      <c r="K63" s="149"/>
      <c r="L63" s="145"/>
      <c r="M63" s="146"/>
      <c r="N63" s="149"/>
      <c r="O63" s="145"/>
      <c r="P63" s="145"/>
      <c r="Q63" s="145"/>
      <c r="R63" s="145"/>
      <c r="S63" s="145"/>
      <c r="T63" s="144"/>
    </row>
    <row r="64" spans="1:20" ht="18.75" customHeight="1">
      <c r="A64" s="84" t="s">
        <v>34</v>
      </c>
      <c r="B64" s="20">
        <v>1</v>
      </c>
      <c r="C64" s="20">
        <v>4</v>
      </c>
      <c r="D64" s="20">
        <v>15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56">
        <v>0</v>
      </c>
      <c r="K64" s="61">
        <v>0</v>
      </c>
      <c r="L64" s="20">
        <v>0</v>
      </c>
      <c r="M64" s="56">
        <v>0</v>
      </c>
      <c r="N64" s="61">
        <v>0</v>
      </c>
      <c r="O64" s="20">
        <v>0</v>
      </c>
      <c r="P64" s="20">
        <v>0</v>
      </c>
      <c r="Q64" s="20">
        <v>1</v>
      </c>
      <c r="R64" s="20">
        <v>4</v>
      </c>
      <c r="S64" s="20">
        <v>15</v>
      </c>
      <c r="T64" s="144"/>
    </row>
    <row r="65" spans="1:20" ht="26.25" customHeight="1">
      <c r="A65" s="18" t="s">
        <v>102</v>
      </c>
      <c r="B65" s="8">
        <v>1</v>
      </c>
      <c r="C65" s="8">
        <v>4</v>
      </c>
      <c r="D65" s="8">
        <v>15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5">
        <v>0</v>
      </c>
      <c r="K65" s="152">
        <v>0</v>
      </c>
      <c r="L65" s="8">
        <v>0</v>
      </c>
      <c r="M65" s="55">
        <v>0</v>
      </c>
      <c r="N65" s="60">
        <v>0</v>
      </c>
      <c r="O65" s="9">
        <v>0</v>
      </c>
      <c r="P65" s="9">
        <v>0</v>
      </c>
      <c r="Q65" s="38"/>
      <c r="R65" s="38"/>
      <c r="S65" s="38"/>
      <c r="T65" s="144"/>
    </row>
    <row r="66" spans="1:20" ht="16.5" customHeight="1">
      <c r="A66" s="84" t="s">
        <v>100</v>
      </c>
      <c r="B66" s="20">
        <v>1</v>
      </c>
      <c r="C66" s="20">
        <v>4</v>
      </c>
      <c r="D66" s="20">
        <v>15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56">
        <v>0</v>
      </c>
      <c r="K66" s="61">
        <v>0</v>
      </c>
      <c r="L66" s="20">
        <v>0</v>
      </c>
      <c r="M66" s="56">
        <v>0</v>
      </c>
      <c r="N66" s="61">
        <v>0</v>
      </c>
      <c r="O66" s="20">
        <v>0</v>
      </c>
      <c r="P66" s="20">
        <v>0</v>
      </c>
      <c r="Q66" s="20">
        <v>1</v>
      </c>
      <c r="R66" s="20">
        <v>4</v>
      </c>
      <c r="S66" s="20">
        <v>15</v>
      </c>
      <c r="T66" s="144"/>
    </row>
    <row r="67" spans="1:20" ht="30" customHeight="1">
      <c r="A67" s="18" t="s">
        <v>102</v>
      </c>
      <c r="B67" s="8">
        <v>1</v>
      </c>
      <c r="C67" s="8">
        <v>4</v>
      </c>
      <c r="D67" s="8">
        <v>15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55">
        <v>0</v>
      </c>
      <c r="K67" s="152">
        <v>0</v>
      </c>
      <c r="L67" s="8">
        <v>0</v>
      </c>
      <c r="M67" s="55">
        <v>0</v>
      </c>
      <c r="N67" s="60">
        <v>0</v>
      </c>
      <c r="O67" s="9">
        <v>0</v>
      </c>
      <c r="P67" s="9">
        <v>0</v>
      </c>
      <c r="Q67" s="38">
        <v>1</v>
      </c>
      <c r="R67" s="38">
        <v>4</v>
      </c>
      <c r="S67" s="38">
        <v>15</v>
      </c>
      <c r="T67" s="144"/>
    </row>
    <row r="68" spans="1:20" ht="17.25" customHeight="1">
      <c r="A68" s="84" t="s">
        <v>101</v>
      </c>
      <c r="B68" s="20">
        <v>2</v>
      </c>
      <c r="C68" s="20">
        <v>8</v>
      </c>
      <c r="D68" s="20">
        <v>30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56">
        <v>0</v>
      </c>
      <c r="K68" s="61">
        <v>0</v>
      </c>
      <c r="L68" s="20">
        <v>0</v>
      </c>
      <c r="M68" s="56">
        <v>0</v>
      </c>
      <c r="N68" s="61">
        <v>0</v>
      </c>
      <c r="O68" s="20">
        <v>0</v>
      </c>
      <c r="P68" s="20">
        <v>0</v>
      </c>
      <c r="Q68" s="20">
        <v>2</v>
      </c>
      <c r="R68" s="20">
        <v>8</v>
      </c>
      <c r="S68" s="20">
        <v>30</v>
      </c>
      <c r="T68" s="144"/>
    </row>
    <row r="69" spans="1:20" ht="30" customHeight="1">
      <c r="A69" s="18" t="s">
        <v>102</v>
      </c>
      <c r="B69" s="8">
        <v>2</v>
      </c>
      <c r="C69" s="8">
        <v>8</v>
      </c>
      <c r="D69" s="8">
        <v>30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5">
        <v>0</v>
      </c>
      <c r="K69" s="152">
        <v>0</v>
      </c>
      <c r="L69" s="8">
        <v>0</v>
      </c>
      <c r="M69" s="55">
        <v>0</v>
      </c>
      <c r="N69" s="60">
        <v>0</v>
      </c>
      <c r="O69" s="9">
        <v>0</v>
      </c>
      <c r="P69" s="9">
        <v>0</v>
      </c>
      <c r="Q69" s="38">
        <v>2</v>
      </c>
      <c r="R69" s="38">
        <v>8</v>
      </c>
      <c r="S69" s="38">
        <v>30</v>
      </c>
      <c r="T69" s="144"/>
    </row>
    <row r="70" spans="1:20" ht="19.5" customHeight="1">
      <c r="A70" s="104" t="s">
        <v>8</v>
      </c>
      <c r="B70" s="105">
        <v>4</v>
      </c>
      <c r="C70" s="105">
        <v>16</v>
      </c>
      <c r="D70" s="105">
        <v>60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56">
        <v>0</v>
      </c>
      <c r="K70" s="157">
        <v>0</v>
      </c>
      <c r="L70" s="105">
        <v>0</v>
      </c>
      <c r="M70" s="156">
        <v>0</v>
      </c>
      <c r="N70" s="157">
        <v>0</v>
      </c>
      <c r="O70" s="105">
        <v>0</v>
      </c>
      <c r="P70" s="105">
        <v>0</v>
      </c>
      <c r="Q70" s="105">
        <v>4</v>
      </c>
      <c r="R70" s="105">
        <v>16</v>
      </c>
      <c r="S70" s="105">
        <v>60</v>
      </c>
      <c r="T70" s="144"/>
    </row>
    <row r="71" spans="1:20" ht="33.75" customHeight="1">
      <c r="A71" s="150" t="s">
        <v>103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45" t="e">
        <f>#REF!+#REF!+#REF!+#REF!+#REF!</f>
        <v>#REF!</v>
      </c>
    </row>
    <row r="72" spans="1:20" ht="18" customHeight="1">
      <c r="A72" s="52" t="s">
        <v>104</v>
      </c>
      <c r="B72" s="35">
        <v>2</v>
      </c>
      <c r="C72" s="35">
        <v>8</v>
      </c>
      <c r="D72" s="35">
        <v>30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54">
        <v>0</v>
      </c>
      <c r="K72" s="58">
        <v>0</v>
      </c>
      <c r="L72" s="35">
        <v>0</v>
      </c>
      <c r="M72" s="54">
        <v>0</v>
      </c>
      <c r="N72" s="58">
        <v>0</v>
      </c>
      <c r="O72" s="35">
        <v>0</v>
      </c>
      <c r="P72" s="35">
        <v>0</v>
      </c>
      <c r="Q72" s="35">
        <v>2</v>
      </c>
      <c r="R72" s="35">
        <v>8</v>
      </c>
      <c r="S72" s="35">
        <v>30</v>
      </c>
      <c r="T72" s="151"/>
    </row>
    <row r="73" spans="1:21" ht="25.5" customHeight="1">
      <c r="A73" s="154" t="s">
        <v>105</v>
      </c>
      <c r="B73" s="96">
        <v>2</v>
      </c>
      <c r="C73" s="96">
        <v>8</v>
      </c>
      <c r="D73" s="96">
        <v>30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7">
        <v>0</v>
      </c>
      <c r="K73" s="100">
        <v>0</v>
      </c>
      <c r="L73" s="96">
        <v>0</v>
      </c>
      <c r="M73" s="97">
        <v>0</v>
      </c>
      <c r="N73" s="100">
        <v>0</v>
      </c>
      <c r="O73" s="96">
        <v>0</v>
      </c>
      <c r="P73" s="96">
        <v>0</v>
      </c>
      <c r="Q73" s="96">
        <v>2</v>
      </c>
      <c r="R73" s="96">
        <v>8</v>
      </c>
      <c r="S73" s="96">
        <v>30</v>
      </c>
      <c r="T73" s="155"/>
      <c r="U73" s="1"/>
    </row>
    <row r="74" spans="1:20" ht="19.5" customHeight="1">
      <c r="A74" s="52" t="s">
        <v>14</v>
      </c>
      <c r="B74" s="35">
        <v>4</v>
      </c>
      <c r="C74" s="35">
        <v>4</v>
      </c>
      <c r="D74" s="35">
        <v>60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54">
        <v>0</v>
      </c>
      <c r="K74" s="58">
        <v>0</v>
      </c>
      <c r="L74" s="35">
        <v>0</v>
      </c>
      <c r="M74" s="54">
        <v>0</v>
      </c>
      <c r="N74" s="58">
        <v>0</v>
      </c>
      <c r="O74" s="35">
        <v>0</v>
      </c>
      <c r="P74" s="35">
        <v>0</v>
      </c>
      <c r="Q74" s="35">
        <v>2</v>
      </c>
      <c r="R74" s="35">
        <v>8</v>
      </c>
      <c r="S74" s="35">
        <v>30</v>
      </c>
      <c r="T74" s="151"/>
    </row>
    <row r="75" spans="1:20" ht="24.75" customHeight="1">
      <c r="A75" s="154" t="s">
        <v>106</v>
      </c>
      <c r="B75" s="96">
        <v>4</v>
      </c>
      <c r="C75" s="96">
        <v>16</v>
      </c>
      <c r="D75" s="96">
        <v>60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7">
        <v>0</v>
      </c>
      <c r="K75" s="100">
        <v>0</v>
      </c>
      <c r="L75" s="96">
        <v>0</v>
      </c>
      <c r="M75" s="97">
        <v>0</v>
      </c>
      <c r="N75" s="100">
        <v>0</v>
      </c>
      <c r="O75" s="96">
        <v>0</v>
      </c>
      <c r="P75" s="96">
        <v>0</v>
      </c>
      <c r="Q75" s="96">
        <v>4</v>
      </c>
      <c r="R75" s="96">
        <v>16</v>
      </c>
      <c r="S75" s="96">
        <v>60</v>
      </c>
      <c r="T75" s="151"/>
    </row>
    <row r="76" spans="1:20" ht="18.75" customHeight="1">
      <c r="A76" s="52" t="s">
        <v>74</v>
      </c>
      <c r="B76" s="35">
        <v>1</v>
      </c>
      <c r="C76" s="35">
        <v>4</v>
      </c>
      <c r="D76" s="35">
        <v>15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54">
        <v>0</v>
      </c>
      <c r="K76" s="58">
        <v>0</v>
      </c>
      <c r="L76" s="35">
        <v>0</v>
      </c>
      <c r="M76" s="54">
        <v>0</v>
      </c>
      <c r="N76" s="58">
        <v>0</v>
      </c>
      <c r="O76" s="35">
        <v>0</v>
      </c>
      <c r="P76" s="35">
        <v>0</v>
      </c>
      <c r="Q76" s="35">
        <v>1</v>
      </c>
      <c r="R76" s="35">
        <v>4</v>
      </c>
      <c r="S76" s="35">
        <v>15</v>
      </c>
      <c r="T76" s="151"/>
    </row>
    <row r="77" spans="1:20" ht="26.25" customHeight="1">
      <c r="A77" s="154" t="s">
        <v>106</v>
      </c>
      <c r="B77" s="96">
        <v>1</v>
      </c>
      <c r="C77" s="96">
        <v>4</v>
      </c>
      <c r="D77" s="96">
        <v>15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7">
        <v>0</v>
      </c>
      <c r="K77" s="100">
        <v>0</v>
      </c>
      <c r="L77" s="96">
        <v>0</v>
      </c>
      <c r="M77" s="97">
        <v>0</v>
      </c>
      <c r="N77" s="100">
        <v>0</v>
      </c>
      <c r="O77" s="96">
        <v>0</v>
      </c>
      <c r="P77" s="96">
        <v>0</v>
      </c>
      <c r="Q77" s="96">
        <v>1</v>
      </c>
      <c r="R77" s="96">
        <v>4</v>
      </c>
      <c r="S77" s="96">
        <v>15</v>
      </c>
      <c r="T77" s="151"/>
    </row>
    <row r="78" spans="1:20" ht="19.5" customHeight="1">
      <c r="A78" s="52" t="s">
        <v>8</v>
      </c>
      <c r="B78" s="35">
        <v>7</v>
      </c>
      <c r="C78" s="35">
        <v>16</v>
      </c>
      <c r="D78" s="35">
        <v>105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54">
        <v>0</v>
      </c>
      <c r="K78" s="58">
        <v>0</v>
      </c>
      <c r="L78" s="35">
        <v>0</v>
      </c>
      <c r="M78" s="54">
        <v>0</v>
      </c>
      <c r="N78" s="58">
        <v>0</v>
      </c>
      <c r="O78" s="35">
        <v>0</v>
      </c>
      <c r="P78" s="35">
        <v>0</v>
      </c>
      <c r="Q78" s="35">
        <v>7</v>
      </c>
      <c r="R78" s="35">
        <v>16</v>
      </c>
      <c r="S78" s="35">
        <v>15</v>
      </c>
      <c r="T78" s="151"/>
    </row>
    <row r="79" spans="1:20" ht="0.75" customHeight="1">
      <c r="A79" s="52"/>
      <c r="B79" s="35"/>
      <c r="C79" s="35"/>
      <c r="D79" s="35"/>
      <c r="E79" s="35"/>
      <c r="F79" s="35"/>
      <c r="G79" s="35"/>
      <c r="H79" s="35"/>
      <c r="I79" s="35"/>
      <c r="J79" s="54"/>
      <c r="K79" s="58"/>
      <c r="L79" s="35"/>
      <c r="M79" s="54"/>
      <c r="N79" s="58"/>
      <c r="O79" s="35"/>
      <c r="P79" s="35"/>
      <c r="Q79" s="45"/>
      <c r="R79" s="45"/>
      <c r="S79" s="45"/>
      <c r="T79" s="151"/>
    </row>
    <row r="80" spans="1:20" ht="26.25" customHeight="1">
      <c r="A80" s="150" t="s">
        <v>51</v>
      </c>
      <c r="B80" s="145"/>
      <c r="C80" s="145"/>
      <c r="D80" s="145"/>
      <c r="E80" s="145"/>
      <c r="F80" s="145"/>
      <c r="G80" s="145"/>
      <c r="H80" s="145"/>
      <c r="I80" s="145"/>
      <c r="J80" s="146"/>
      <c r="K80" s="147"/>
      <c r="L80" s="145"/>
      <c r="M80" s="148"/>
      <c r="N80" s="149"/>
      <c r="O80" s="145"/>
      <c r="P80" s="145"/>
      <c r="Q80" s="145"/>
      <c r="R80" s="145"/>
      <c r="S80" s="145"/>
      <c r="T80" s="94"/>
    </row>
    <row r="81" spans="1:20" ht="19.5" customHeight="1">
      <c r="A81" s="52" t="s">
        <v>69</v>
      </c>
      <c r="B81" s="141">
        <v>5</v>
      </c>
      <c r="C81" s="141">
        <v>20</v>
      </c>
      <c r="D81" s="141">
        <v>75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2">
        <v>0</v>
      </c>
      <c r="K81" s="143">
        <v>0</v>
      </c>
      <c r="L81" s="141">
        <v>0</v>
      </c>
      <c r="M81" s="142">
        <v>0</v>
      </c>
      <c r="N81" s="143">
        <v>0</v>
      </c>
      <c r="O81" s="141">
        <v>0</v>
      </c>
      <c r="P81" s="141">
        <v>0</v>
      </c>
      <c r="Q81" s="141">
        <v>5</v>
      </c>
      <c r="R81" s="141">
        <v>20</v>
      </c>
      <c r="S81" s="141">
        <v>75</v>
      </c>
      <c r="T81" s="144"/>
    </row>
    <row r="82" spans="1:20" ht="23.25" customHeight="1">
      <c r="A82" s="7" t="s">
        <v>94</v>
      </c>
      <c r="B82" s="34">
        <v>5</v>
      </c>
      <c r="C82" s="8">
        <v>20</v>
      </c>
      <c r="D82" s="8">
        <v>75</v>
      </c>
      <c r="E82" s="34">
        <v>0</v>
      </c>
      <c r="F82" s="8">
        <v>0</v>
      </c>
      <c r="G82" s="8">
        <v>0</v>
      </c>
      <c r="H82" s="34">
        <v>0</v>
      </c>
      <c r="I82" s="8">
        <v>0</v>
      </c>
      <c r="J82" s="55">
        <v>0</v>
      </c>
      <c r="K82" s="59">
        <v>0</v>
      </c>
      <c r="L82" s="8">
        <v>0</v>
      </c>
      <c r="M82" s="55">
        <v>0</v>
      </c>
      <c r="N82" s="59">
        <v>0</v>
      </c>
      <c r="O82" s="9">
        <v>0</v>
      </c>
      <c r="P82" s="9">
        <v>0</v>
      </c>
      <c r="Q82" s="38">
        <v>5</v>
      </c>
      <c r="R82" s="38">
        <v>20</v>
      </c>
      <c r="S82" s="38">
        <v>75</v>
      </c>
      <c r="T82" s="144"/>
    </row>
    <row r="83" spans="1:20" ht="16.5" customHeight="1">
      <c r="A83" s="52" t="s">
        <v>96</v>
      </c>
      <c r="B83" s="141">
        <v>1</v>
      </c>
      <c r="C83" s="141">
        <v>4</v>
      </c>
      <c r="D83" s="141">
        <v>15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2">
        <v>0</v>
      </c>
      <c r="K83" s="143">
        <v>0</v>
      </c>
      <c r="L83" s="141">
        <v>0</v>
      </c>
      <c r="M83" s="142">
        <v>0</v>
      </c>
      <c r="N83" s="143">
        <v>0</v>
      </c>
      <c r="O83" s="141">
        <v>0</v>
      </c>
      <c r="P83" s="141">
        <v>0</v>
      </c>
      <c r="Q83" s="141">
        <v>1</v>
      </c>
      <c r="R83" s="141">
        <v>4</v>
      </c>
      <c r="S83" s="141">
        <v>15</v>
      </c>
      <c r="T83" s="144"/>
    </row>
    <row r="84" spans="1:20" ht="27" customHeight="1">
      <c r="A84" s="7" t="s">
        <v>94</v>
      </c>
      <c r="B84" s="34">
        <v>1</v>
      </c>
      <c r="C84" s="8">
        <v>4</v>
      </c>
      <c r="D84" s="8">
        <v>15</v>
      </c>
      <c r="E84" s="34">
        <v>0</v>
      </c>
      <c r="F84" s="8">
        <v>0</v>
      </c>
      <c r="G84" s="8">
        <v>0</v>
      </c>
      <c r="H84" s="34">
        <v>0</v>
      </c>
      <c r="I84" s="8">
        <v>0</v>
      </c>
      <c r="J84" s="55">
        <v>0</v>
      </c>
      <c r="K84" s="59">
        <v>0</v>
      </c>
      <c r="L84" s="8">
        <v>0</v>
      </c>
      <c r="M84" s="55">
        <v>0</v>
      </c>
      <c r="N84" s="59">
        <v>0</v>
      </c>
      <c r="O84" s="9">
        <v>0</v>
      </c>
      <c r="P84" s="9">
        <v>0</v>
      </c>
      <c r="Q84" s="38">
        <v>1</v>
      </c>
      <c r="R84" s="38">
        <v>4</v>
      </c>
      <c r="S84" s="38">
        <v>15</v>
      </c>
      <c r="T84" s="144"/>
    </row>
    <row r="85" spans="1:20" ht="17.25" customHeight="1">
      <c r="A85" s="52" t="s">
        <v>97</v>
      </c>
      <c r="B85" s="141">
        <v>2</v>
      </c>
      <c r="C85" s="141">
        <v>4</v>
      </c>
      <c r="D85" s="141">
        <v>30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2">
        <v>0</v>
      </c>
      <c r="K85" s="143">
        <v>0</v>
      </c>
      <c r="L85" s="141">
        <v>0</v>
      </c>
      <c r="M85" s="142">
        <v>0</v>
      </c>
      <c r="N85" s="143">
        <v>0</v>
      </c>
      <c r="O85" s="141">
        <v>0</v>
      </c>
      <c r="P85" s="141">
        <v>0</v>
      </c>
      <c r="Q85" s="141">
        <v>2</v>
      </c>
      <c r="R85" s="141">
        <v>4</v>
      </c>
      <c r="S85" s="141">
        <v>30</v>
      </c>
      <c r="T85" s="144"/>
    </row>
    <row r="86" spans="1:20" ht="17.25" customHeight="1">
      <c r="A86" s="7" t="s">
        <v>98</v>
      </c>
      <c r="B86" s="34">
        <v>2</v>
      </c>
      <c r="C86" s="8">
        <v>4</v>
      </c>
      <c r="D86" s="8">
        <v>30</v>
      </c>
      <c r="E86" s="34">
        <v>0</v>
      </c>
      <c r="F86" s="8">
        <v>0</v>
      </c>
      <c r="G86" s="8">
        <v>0</v>
      </c>
      <c r="H86" s="34">
        <v>0</v>
      </c>
      <c r="I86" s="8">
        <v>0</v>
      </c>
      <c r="J86" s="55">
        <v>0</v>
      </c>
      <c r="K86" s="59">
        <v>0</v>
      </c>
      <c r="L86" s="8">
        <v>0</v>
      </c>
      <c r="M86" s="55">
        <v>0</v>
      </c>
      <c r="N86" s="59">
        <v>0</v>
      </c>
      <c r="O86" s="9">
        <v>0</v>
      </c>
      <c r="P86" s="9">
        <v>0</v>
      </c>
      <c r="Q86" s="38">
        <v>2</v>
      </c>
      <c r="R86" s="38">
        <v>4</v>
      </c>
      <c r="S86" s="38">
        <v>30</v>
      </c>
      <c r="T86" s="144"/>
    </row>
    <row r="87" spans="1:20" ht="20.25" customHeight="1" hidden="1">
      <c r="A87" s="5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5"/>
      <c r="R87" s="45"/>
      <c r="S87" s="45"/>
      <c r="T87" s="45" t="e">
        <f>#REF!+#REF!+#REF!+#REF!+#REF!</f>
        <v>#REF!</v>
      </c>
    </row>
    <row r="88" spans="1:21" s="123" customFormat="1" ht="34.5" customHeight="1" hidden="1">
      <c r="A88" s="18"/>
      <c r="B88" s="8"/>
      <c r="C88" s="8"/>
      <c r="D88" s="8"/>
      <c r="E88" s="8"/>
      <c r="F88" s="8"/>
      <c r="G88" s="8"/>
      <c r="H88" s="8"/>
      <c r="I88" s="8"/>
      <c r="J88" s="55"/>
      <c r="K88" s="71"/>
      <c r="L88" s="8"/>
      <c r="M88" s="70"/>
      <c r="N88" s="60"/>
      <c r="O88" s="9"/>
      <c r="P88" s="9"/>
      <c r="Q88" s="38"/>
      <c r="R88" s="38"/>
      <c r="S88" s="38"/>
      <c r="T88" s="83"/>
      <c r="U88" s="122"/>
    </row>
    <row r="89" spans="1:20" ht="24" customHeight="1" hidden="1" outlineLevel="1">
      <c r="A89" s="10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6">
        <f>SUM(T90)</f>
        <v>0</v>
      </c>
    </row>
    <row r="90" spans="1:20" ht="19.5" customHeight="1" hidden="1" outlineLevel="1">
      <c r="A90" s="125"/>
      <c r="B90" s="126"/>
      <c r="C90" s="126"/>
      <c r="D90" s="126"/>
      <c r="E90" s="126"/>
      <c r="F90" s="126"/>
      <c r="G90" s="126"/>
      <c r="H90" s="126"/>
      <c r="I90" s="126"/>
      <c r="J90" s="127"/>
      <c r="K90" s="128"/>
      <c r="L90" s="126"/>
      <c r="M90" s="129"/>
      <c r="N90" s="130"/>
      <c r="O90" s="126"/>
      <c r="P90" s="126"/>
      <c r="Q90" s="126"/>
      <c r="R90" s="126"/>
      <c r="S90" s="126"/>
      <c r="T90" s="10">
        <f>R94/6*119</f>
        <v>0</v>
      </c>
    </row>
    <row r="91" spans="1:20" ht="24" customHeight="1" hidden="1" outlineLevel="1">
      <c r="A91" s="5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5"/>
      <c r="R91" s="45"/>
      <c r="S91" s="45"/>
      <c r="T91" s="6">
        <f>SUM(T92:T92)</f>
        <v>396.6666666666667</v>
      </c>
    </row>
    <row r="92" spans="1:20" ht="19.5" customHeight="1" hidden="1" outlineLevel="1">
      <c r="A92" s="7"/>
      <c r="B92" s="34"/>
      <c r="C92" s="8"/>
      <c r="D92" s="8"/>
      <c r="E92" s="34"/>
      <c r="F92" s="8"/>
      <c r="G92" s="8"/>
      <c r="H92" s="34"/>
      <c r="I92" s="8"/>
      <c r="J92" s="55"/>
      <c r="K92" s="69"/>
      <c r="L92" s="8"/>
      <c r="M92" s="70"/>
      <c r="N92" s="59"/>
      <c r="O92" s="9"/>
      <c r="P92" s="9"/>
      <c r="Q92" s="38"/>
      <c r="R92" s="38"/>
      <c r="S92" s="38"/>
      <c r="T92" s="10">
        <f>R47/6*119</f>
        <v>396.6666666666667</v>
      </c>
    </row>
    <row r="93" spans="1:20" ht="16.5" customHeight="1" hidden="1" outlineLevel="1">
      <c r="A93" s="5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5"/>
      <c r="R93" s="45"/>
      <c r="S93" s="45"/>
      <c r="T93" s="6" t="e">
        <f>SUM(T95)</f>
        <v>#REF!</v>
      </c>
    </row>
    <row r="94" spans="1:20" ht="19.5" customHeight="1" hidden="1" outlineLevel="1">
      <c r="A94" s="7"/>
      <c r="B94" s="34"/>
      <c r="C94" s="8"/>
      <c r="D94" s="8"/>
      <c r="E94" s="34"/>
      <c r="F94" s="8"/>
      <c r="G94" s="8"/>
      <c r="H94" s="34"/>
      <c r="I94" s="8"/>
      <c r="J94" s="55"/>
      <c r="K94" s="69"/>
      <c r="L94" s="8"/>
      <c r="M94" s="70"/>
      <c r="N94" s="59"/>
      <c r="O94" s="9"/>
      <c r="P94" s="9"/>
      <c r="Q94" s="38"/>
      <c r="R94" s="38"/>
      <c r="S94" s="38"/>
      <c r="T94" s="10"/>
    </row>
    <row r="95" spans="1:20" ht="19.5" customHeight="1" hidden="1" outlineLevel="1">
      <c r="A95" s="5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5"/>
      <c r="R95" s="45"/>
      <c r="S95" s="45"/>
      <c r="T95" s="10" t="e">
        <f>'Муниципальное задание'!#REF!/6*119</f>
        <v>#REF!</v>
      </c>
    </row>
    <row r="96" spans="1:20" ht="17.25" customHeight="1" hidden="1" outlineLevel="1">
      <c r="A96" s="7"/>
      <c r="B96" s="34"/>
      <c r="C96" s="8"/>
      <c r="D96" s="8"/>
      <c r="E96" s="34"/>
      <c r="F96" s="8"/>
      <c r="G96" s="8"/>
      <c r="H96" s="34"/>
      <c r="I96" s="8"/>
      <c r="J96" s="55"/>
      <c r="K96" s="69"/>
      <c r="L96" s="8"/>
      <c r="M96" s="70"/>
      <c r="N96" s="59"/>
      <c r="O96" s="9"/>
      <c r="P96" s="9"/>
      <c r="Q96" s="38"/>
      <c r="R96" s="38"/>
      <c r="S96" s="38"/>
      <c r="T96" s="6" t="e">
        <f>SUM(T97)</f>
        <v>#REF!</v>
      </c>
    </row>
    <row r="97" spans="1:20" ht="19.5" customHeight="1" hidden="1" outlineLevel="1">
      <c r="A97" s="7"/>
      <c r="B97" s="34"/>
      <c r="C97" s="8"/>
      <c r="D97" s="8"/>
      <c r="E97" s="34"/>
      <c r="F97" s="8"/>
      <c r="G97" s="8"/>
      <c r="H97" s="34"/>
      <c r="I97" s="8"/>
      <c r="J97" s="55"/>
      <c r="K97" s="69"/>
      <c r="L97" s="8"/>
      <c r="M97" s="70"/>
      <c r="N97" s="59"/>
      <c r="O97" s="9"/>
      <c r="P97" s="9"/>
      <c r="Q97" s="38"/>
      <c r="R97" s="38"/>
      <c r="S97" s="38"/>
      <c r="T97" s="10" t="e">
        <f>#REF!/6*119</f>
        <v>#REF!</v>
      </c>
    </row>
    <row r="98" spans="1:20" ht="19.5" customHeight="1" hidden="1" outlineLevel="1">
      <c r="A98" s="52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5"/>
      <c r="R98" s="45"/>
      <c r="S98" s="45"/>
      <c r="T98" s="10" t="e">
        <f>#REF!/6*119</f>
        <v>#REF!</v>
      </c>
    </row>
    <row r="99" spans="1:20" ht="21" customHeight="1" hidden="1" outlineLevel="1">
      <c r="A99" s="7"/>
      <c r="B99" s="34"/>
      <c r="C99" s="8"/>
      <c r="D99" s="8"/>
      <c r="E99" s="34"/>
      <c r="F99" s="8"/>
      <c r="G99" s="8"/>
      <c r="H99" s="34"/>
      <c r="I99" s="8"/>
      <c r="J99" s="55"/>
      <c r="K99" s="69"/>
      <c r="L99" s="8"/>
      <c r="M99" s="70"/>
      <c r="N99" s="59"/>
      <c r="O99" s="9"/>
      <c r="P99" s="9"/>
      <c r="Q99" s="38"/>
      <c r="R99" s="38"/>
      <c r="S99" s="38"/>
      <c r="T99" s="10" t="e">
        <f>#REF!/6*119</f>
        <v>#REF!</v>
      </c>
    </row>
    <row r="100" spans="1:20" ht="19.5" customHeight="1" hidden="1" outlineLevel="1">
      <c r="A100" s="7"/>
      <c r="B100" s="34"/>
      <c r="C100" s="8"/>
      <c r="D100" s="8"/>
      <c r="E100" s="34"/>
      <c r="F100" s="8"/>
      <c r="G100" s="8"/>
      <c r="H100" s="34"/>
      <c r="I100" s="8"/>
      <c r="J100" s="55"/>
      <c r="K100" s="69"/>
      <c r="L100" s="8"/>
      <c r="M100" s="70"/>
      <c r="N100" s="59"/>
      <c r="O100" s="9"/>
      <c r="P100" s="9"/>
      <c r="Q100" s="38"/>
      <c r="R100" s="38"/>
      <c r="S100" s="38"/>
      <c r="T100" s="38">
        <f>E102+H102+K102+N102+Q102</f>
        <v>0</v>
      </c>
    </row>
    <row r="101" spans="1:20" ht="19.5" customHeight="1" hidden="1" outlineLevel="1">
      <c r="A101" s="52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5"/>
      <c r="R101" s="45"/>
      <c r="S101" s="45"/>
      <c r="T101" s="10">
        <f>R39/6*119</f>
        <v>317.3333333333333</v>
      </c>
    </row>
    <row r="102" spans="1:21" s="123" customFormat="1" ht="24.75" customHeight="1" hidden="1" collapsed="1">
      <c r="A102" s="7"/>
      <c r="B102" s="34"/>
      <c r="C102" s="8"/>
      <c r="D102" s="8"/>
      <c r="E102" s="34"/>
      <c r="F102" s="8"/>
      <c r="G102" s="8"/>
      <c r="H102" s="34"/>
      <c r="I102" s="8"/>
      <c r="J102" s="55"/>
      <c r="K102" s="69"/>
      <c r="L102" s="8"/>
      <c r="M102" s="70"/>
      <c r="N102" s="59"/>
      <c r="O102" s="9"/>
      <c r="P102" s="9"/>
      <c r="Q102" s="38"/>
      <c r="R102" s="38"/>
      <c r="S102" s="38"/>
      <c r="T102" s="83"/>
      <c r="U102" s="122"/>
    </row>
    <row r="103" spans="1:21" s="123" customFormat="1" ht="24.75" customHeight="1">
      <c r="A103" s="161" t="s">
        <v>33</v>
      </c>
      <c r="B103" s="141">
        <v>2</v>
      </c>
      <c r="C103" s="141">
        <v>8</v>
      </c>
      <c r="D103" s="141">
        <v>30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2">
        <v>0</v>
      </c>
      <c r="K103" s="143">
        <v>0</v>
      </c>
      <c r="L103" s="141">
        <v>0</v>
      </c>
      <c r="M103" s="142">
        <v>0</v>
      </c>
      <c r="N103" s="143">
        <v>0</v>
      </c>
      <c r="O103" s="141">
        <v>0</v>
      </c>
      <c r="P103" s="141">
        <v>0</v>
      </c>
      <c r="Q103" s="141">
        <v>2</v>
      </c>
      <c r="R103" s="141">
        <v>8</v>
      </c>
      <c r="S103" s="141">
        <v>30</v>
      </c>
      <c r="T103" s="160"/>
      <c r="U103" s="122"/>
    </row>
    <row r="104" spans="1:21" s="123" customFormat="1" ht="24.75" customHeight="1">
      <c r="A104" s="159" t="s">
        <v>107</v>
      </c>
      <c r="B104" s="34">
        <v>2</v>
      </c>
      <c r="C104" s="8">
        <v>8</v>
      </c>
      <c r="D104" s="8">
        <v>30</v>
      </c>
      <c r="E104" s="34">
        <v>0</v>
      </c>
      <c r="F104" s="8">
        <v>0</v>
      </c>
      <c r="G104" s="8">
        <v>0</v>
      </c>
      <c r="H104" s="34">
        <v>0</v>
      </c>
      <c r="I104" s="8">
        <v>0</v>
      </c>
      <c r="J104" s="55">
        <v>0</v>
      </c>
      <c r="K104" s="59">
        <v>0</v>
      </c>
      <c r="L104" s="8">
        <v>0</v>
      </c>
      <c r="M104" s="55">
        <v>0</v>
      </c>
      <c r="N104" s="59">
        <v>0</v>
      </c>
      <c r="O104" s="9">
        <v>0</v>
      </c>
      <c r="P104" s="9">
        <v>0</v>
      </c>
      <c r="Q104" s="38">
        <v>2</v>
      </c>
      <c r="R104" s="38">
        <v>8</v>
      </c>
      <c r="S104" s="38">
        <v>30</v>
      </c>
      <c r="T104" s="160"/>
      <c r="U104" s="122"/>
    </row>
    <row r="105" spans="1:21" ht="28.5" customHeight="1">
      <c r="A105" s="121" t="s">
        <v>111</v>
      </c>
      <c r="B105" s="35">
        <f aca="true" t="shared" si="23" ref="B105:P105">SUM(B106:B108)</f>
        <v>18</v>
      </c>
      <c r="C105" s="35">
        <f t="shared" si="23"/>
        <v>18</v>
      </c>
      <c r="D105" s="35">
        <f t="shared" si="23"/>
        <v>90</v>
      </c>
      <c r="E105" s="35">
        <f t="shared" si="23"/>
        <v>0</v>
      </c>
      <c r="F105" s="35">
        <f t="shared" si="23"/>
        <v>0</v>
      </c>
      <c r="G105" s="35">
        <f t="shared" si="23"/>
        <v>0</v>
      </c>
      <c r="H105" s="35">
        <f t="shared" si="23"/>
        <v>0</v>
      </c>
      <c r="I105" s="35">
        <f t="shared" si="23"/>
        <v>0</v>
      </c>
      <c r="J105" s="35">
        <f t="shared" si="23"/>
        <v>0</v>
      </c>
      <c r="K105" s="35">
        <f t="shared" si="23"/>
        <v>0</v>
      </c>
      <c r="L105" s="35">
        <f t="shared" si="23"/>
        <v>0</v>
      </c>
      <c r="M105" s="35">
        <f t="shared" si="23"/>
        <v>0</v>
      </c>
      <c r="N105" s="35">
        <f t="shared" si="23"/>
        <v>0</v>
      </c>
      <c r="O105" s="35">
        <f t="shared" si="23"/>
        <v>0</v>
      </c>
      <c r="P105" s="35">
        <f t="shared" si="23"/>
        <v>0</v>
      </c>
      <c r="Q105" s="45">
        <f aca="true" t="shared" si="24" ref="Q105:Q116">B105+E105+H105+K105+N105</f>
        <v>18</v>
      </c>
      <c r="R105" s="45">
        <f aca="true" t="shared" si="25" ref="R105:R116">C105+F105+I105+L105+O105</f>
        <v>18</v>
      </c>
      <c r="S105" s="45">
        <f aca="true" t="shared" si="26" ref="S105:S116">D105+G105+J105+M105+P105</f>
        <v>90</v>
      </c>
      <c r="T105" s="94"/>
      <c r="U105" s="1"/>
    </row>
    <row r="106" spans="1:20" ht="28.5" customHeight="1">
      <c r="A106" s="7" t="s">
        <v>88</v>
      </c>
      <c r="B106" s="34">
        <v>6</v>
      </c>
      <c r="C106" s="8">
        <v>6</v>
      </c>
      <c r="D106" s="8">
        <v>90</v>
      </c>
      <c r="E106" s="34">
        <v>0</v>
      </c>
      <c r="F106" s="8">
        <v>0</v>
      </c>
      <c r="G106" s="8">
        <v>0</v>
      </c>
      <c r="H106" s="34">
        <v>0</v>
      </c>
      <c r="I106" s="8">
        <v>0</v>
      </c>
      <c r="J106" s="55">
        <v>0</v>
      </c>
      <c r="K106" s="69">
        <v>0</v>
      </c>
      <c r="L106" s="8">
        <v>0</v>
      </c>
      <c r="M106" s="70">
        <v>0</v>
      </c>
      <c r="N106" s="59">
        <v>0</v>
      </c>
      <c r="O106" s="9">
        <v>0</v>
      </c>
      <c r="P106" s="9">
        <v>0</v>
      </c>
      <c r="Q106" s="38">
        <f t="shared" si="24"/>
        <v>6</v>
      </c>
      <c r="R106" s="38">
        <f t="shared" si="25"/>
        <v>6</v>
      </c>
      <c r="S106" s="38">
        <f t="shared" si="26"/>
        <v>90</v>
      </c>
      <c r="T106" s="94"/>
    </row>
    <row r="107" spans="1:21" s="123" customFormat="1" ht="24.75" customHeight="1">
      <c r="A107" s="7" t="s">
        <v>59</v>
      </c>
      <c r="B107" s="34">
        <v>6</v>
      </c>
      <c r="C107" s="8">
        <v>6</v>
      </c>
      <c r="D107" s="8"/>
      <c r="E107" s="34">
        <v>0</v>
      </c>
      <c r="F107" s="8">
        <v>0</v>
      </c>
      <c r="G107" s="8">
        <v>0</v>
      </c>
      <c r="H107" s="34">
        <v>0</v>
      </c>
      <c r="I107" s="8">
        <v>0</v>
      </c>
      <c r="J107" s="55">
        <v>0</v>
      </c>
      <c r="K107" s="69">
        <v>0</v>
      </c>
      <c r="L107" s="8">
        <v>0</v>
      </c>
      <c r="M107" s="70">
        <v>0</v>
      </c>
      <c r="N107" s="59">
        <v>0</v>
      </c>
      <c r="O107" s="9">
        <v>0</v>
      </c>
      <c r="P107" s="9">
        <v>0</v>
      </c>
      <c r="Q107" s="38">
        <f t="shared" si="24"/>
        <v>6</v>
      </c>
      <c r="R107" s="38">
        <f t="shared" si="25"/>
        <v>6</v>
      </c>
      <c r="S107" s="38">
        <f t="shared" si="26"/>
        <v>0</v>
      </c>
      <c r="T107" s="83"/>
      <c r="U107" s="122"/>
    </row>
    <row r="108" spans="1:20" ht="28.5" customHeight="1">
      <c r="A108" s="106" t="s">
        <v>89</v>
      </c>
      <c r="B108" s="34">
        <v>6</v>
      </c>
      <c r="C108" s="8">
        <v>6</v>
      </c>
      <c r="D108" s="8"/>
      <c r="E108" s="34">
        <v>0</v>
      </c>
      <c r="F108" s="8">
        <v>0</v>
      </c>
      <c r="G108" s="8">
        <v>0</v>
      </c>
      <c r="H108" s="34">
        <v>0</v>
      </c>
      <c r="I108" s="8">
        <v>0</v>
      </c>
      <c r="J108" s="55">
        <v>0</v>
      </c>
      <c r="K108" s="69">
        <v>0</v>
      </c>
      <c r="L108" s="8">
        <v>0</v>
      </c>
      <c r="M108" s="70">
        <v>0</v>
      </c>
      <c r="N108" s="59">
        <v>0</v>
      </c>
      <c r="O108" s="9">
        <v>0</v>
      </c>
      <c r="P108" s="9">
        <v>0</v>
      </c>
      <c r="Q108" s="38">
        <f t="shared" si="24"/>
        <v>6</v>
      </c>
      <c r="R108" s="38">
        <f t="shared" si="25"/>
        <v>6</v>
      </c>
      <c r="S108" s="38">
        <f t="shared" si="26"/>
        <v>0</v>
      </c>
      <c r="T108" s="94"/>
    </row>
    <row r="109" spans="1:20" ht="28.5" customHeight="1">
      <c r="A109" s="124" t="s">
        <v>95</v>
      </c>
      <c r="B109" s="35">
        <f aca="true" t="shared" si="27" ref="B109:P109">SUM(B110:B112)</f>
        <v>18</v>
      </c>
      <c r="C109" s="35">
        <f t="shared" si="27"/>
        <v>18</v>
      </c>
      <c r="D109" s="35">
        <f t="shared" si="27"/>
        <v>90</v>
      </c>
      <c r="E109" s="35">
        <f t="shared" si="27"/>
        <v>0</v>
      </c>
      <c r="F109" s="35">
        <f t="shared" si="27"/>
        <v>0</v>
      </c>
      <c r="G109" s="35">
        <f t="shared" si="27"/>
        <v>0</v>
      </c>
      <c r="H109" s="35">
        <f t="shared" si="27"/>
        <v>0</v>
      </c>
      <c r="I109" s="35">
        <f t="shared" si="27"/>
        <v>0</v>
      </c>
      <c r="J109" s="35">
        <f t="shared" si="27"/>
        <v>0</v>
      </c>
      <c r="K109" s="35">
        <f t="shared" si="27"/>
        <v>0</v>
      </c>
      <c r="L109" s="35">
        <f t="shared" si="27"/>
        <v>0</v>
      </c>
      <c r="M109" s="35">
        <f t="shared" si="27"/>
        <v>0</v>
      </c>
      <c r="N109" s="35">
        <f t="shared" si="27"/>
        <v>0</v>
      </c>
      <c r="O109" s="35">
        <f t="shared" si="27"/>
        <v>0</v>
      </c>
      <c r="P109" s="35">
        <f t="shared" si="27"/>
        <v>0</v>
      </c>
      <c r="Q109" s="45">
        <f t="shared" si="24"/>
        <v>18</v>
      </c>
      <c r="R109" s="45">
        <f t="shared" si="25"/>
        <v>18</v>
      </c>
      <c r="S109" s="45">
        <f t="shared" si="26"/>
        <v>90</v>
      </c>
      <c r="T109" s="94"/>
    </row>
    <row r="110" spans="1:21" ht="28.5" customHeight="1">
      <c r="A110" s="106" t="s">
        <v>60</v>
      </c>
      <c r="B110" s="34">
        <v>6</v>
      </c>
      <c r="C110" s="8">
        <v>6</v>
      </c>
      <c r="D110" s="8">
        <v>90</v>
      </c>
      <c r="E110" s="34">
        <v>0</v>
      </c>
      <c r="F110" s="8">
        <v>0</v>
      </c>
      <c r="G110" s="8">
        <v>0</v>
      </c>
      <c r="H110" s="34">
        <v>0</v>
      </c>
      <c r="I110" s="8">
        <v>0</v>
      </c>
      <c r="J110" s="55">
        <v>0</v>
      </c>
      <c r="K110" s="69">
        <v>0</v>
      </c>
      <c r="L110" s="8">
        <v>0</v>
      </c>
      <c r="M110" s="70">
        <v>0</v>
      </c>
      <c r="N110" s="59">
        <v>0</v>
      </c>
      <c r="O110" s="9">
        <v>0</v>
      </c>
      <c r="P110" s="9">
        <v>0</v>
      </c>
      <c r="Q110" s="38">
        <f t="shared" si="24"/>
        <v>6</v>
      </c>
      <c r="R110" s="38">
        <f t="shared" si="25"/>
        <v>6</v>
      </c>
      <c r="S110" s="38">
        <f t="shared" si="26"/>
        <v>90</v>
      </c>
      <c r="T110" s="94"/>
      <c r="U110" s="1"/>
    </row>
    <row r="111" spans="1:21" s="123" customFormat="1" ht="24.75" customHeight="1">
      <c r="A111" s="7" t="s">
        <v>61</v>
      </c>
      <c r="B111" s="34">
        <v>6</v>
      </c>
      <c r="C111" s="8">
        <v>6</v>
      </c>
      <c r="D111" s="8"/>
      <c r="E111" s="34">
        <v>0</v>
      </c>
      <c r="F111" s="8">
        <v>0</v>
      </c>
      <c r="G111" s="8">
        <v>0</v>
      </c>
      <c r="H111" s="34">
        <v>0</v>
      </c>
      <c r="I111" s="8">
        <v>0</v>
      </c>
      <c r="J111" s="55">
        <v>0</v>
      </c>
      <c r="K111" s="69">
        <v>0</v>
      </c>
      <c r="L111" s="8">
        <v>0</v>
      </c>
      <c r="M111" s="70">
        <v>0</v>
      </c>
      <c r="N111" s="59">
        <v>0</v>
      </c>
      <c r="O111" s="9">
        <v>0</v>
      </c>
      <c r="P111" s="9">
        <v>0</v>
      </c>
      <c r="Q111" s="38">
        <f t="shared" si="24"/>
        <v>6</v>
      </c>
      <c r="R111" s="38">
        <f t="shared" si="25"/>
        <v>6</v>
      </c>
      <c r="S111" s="38">
        <f t="shared" si="26"/>
        <v>0</v>
      </c>
      <c r="T111" s="83"/>
      <c r="U111" s="122"/>
    </row>
    <row r="112" spans="1:20" ht="28.5" customHeight="1">
      <c r="A112" s="7" t="s">
        <v>90</v>
      </c>
      <c r="B112" s="34">
        <v>6</v>
      </c>
      <c r="C112" s="8">
        <v>6</v>
      </c>
      <c r="D112" s="8"/>
      <c r="E112" s="34">
        <v>0</v>
      </c>
      <c r="F112" s="8">
        <v>0</v>
      </c>
      <c r="G112" s="8">
        <v>0</v>
      </c>
      <c r="H112" s="34">
        <v>0</v>
      </c>
      <c r="I112" s="8">
        <v>0</v>
      </c>
      <c r="J112" s="55">
        <v>0</v>
      </c>
      <c r="K112" s="69">
        <v>0</v>
      </c>
      <c r="L112" s="8">
        <v>0</v>
      </c>
      <c r="M112" s="70">
        <v>0</v>
      </c>
      <c r="N112" s="59">
        <v>0</v>
      </c>
      <c r="O112" s="9">
        <v>0</v>
      </c>
      <c r="P112" s="9">
        <v>0</v>
      </c>
      <c r="Q112" s="38">
        <f t="shared" si="24"/>
        <v>6</v>
      </c>
      <c r="R112" s="38">
        <f t="shared" si="25"/>
        <v>6</v>
      </c>
      <c r="S112" s="38">
        <f t="shared" si="26"/>
        <v>0</v>
      </c>
      <c r="T112" s="94"/>
    </row>
    <row r="113" spans="1:20" ht="28.5" customHeight="1">
      <c r="A113" s="121" t="s">
        <v>58</v>
      </c>
      <c r="B113" s="35">
        <f aca="true" t="shared" si="28" ref="B113:P113">SUM(B114:B116)</f>
        <v>9</v>
      </c>
      <c r="C113" s="35">
        <f t="shared" si="28"/>
        <v>9</v>
      </c>
      <c r="D113" s="35">
        <f t="shared" si="28"/>
        <v>45</v>
      </c>
      <c r="E113" s="35">
        <f t="shared" si="28"/>
        <v>0</v>
      </c>
      <c r="F113" s="35">
        <f t="shared" si="28"/>
        <v>0</v>
      </c>
      <c r="G113" s="35">
        <f t="shared" si="28"/>
        <v>0</v>
      </c>
      <c r="H113" s="35">
        <f t="shared" si="28"/>
        <v>0</v>
      </c>
      <c r="I113" s="35">
        <f t="shared" si="28"/>
        <v>0</v>
      </c>
      <c r="J113" s="35">
        <f t="shared" si="28"/>
        <v>0</v>
      </c>
      <c r="K113" s="35">
        <f t="shared" si="28"/>
        <v>0</v>
      </c>
      <c r="L113" s="35">
        <f t="shared" si="28"/>
        <v>0</v>
      </c>
      <c r="M113" s="35">
        <f t="shared" si="28"/>
        <v>0</v>
      </c>
      <c r="N113" s="35">
        <f t="shared" si="28"/>
        <v>0</v>
      </c>
      <c r="O113" s="35">
        <f t="shared" si="28"/>
        <v>0</v>
      </c>
      <c r="P113" s="35">
        <f t="shared" si="28"/>
        <v>0</v>
      </c>
      <c r="Q113" s="45">
        <f t="shared" si="24"/>
        <v>9</v>
      </c>
      <c r="R113" s="45">
        <f t="shared" si="25"/>
        <v>9</v>
      </c>
      <c r="S113" s="45">
        <f t="shared" si="26"/>
        <v>45</v>
      </c>
      <c r="T113" s="94"/>
    </row>
    <row r="114" spans="1:20" ht="28.5" customHeight="1">
      <c r="A114" s="7" t="s">
        <v>92</v>
      </c>
      <c r="B114" s="34">
        <v>3</v>
      </c>
      <c r="C114" s="8">
        <v>3</v>
      </c>
      <c r="D114" s="8">
        <v>45</v>
      </c>
      <c r="E114" s="34">
        <v>0</v>
      </c>
      <c r="F114" s="8">
        <v>0</v>
      </c>
      <c r="G114" s="8">
        <v>0</v>
      </c>
      <c r="H114" s="34">
        <v>0</v>
      </c>
      <c r="I114" s="8">
        <v>0</v>
      </c>
      <c r="J114" s="55">
        <v>0</v>
      </c>
      <c r="K114" s="69">
        <v>0</v>
      </c>
      <c r="L114" s="8">
        <v>0</v>
      </c>
      <c r="M114" s="70">
        <v>0</v>
      </c>
      <c r="N114" s="59">
        <v>0</v>
      </c>
      <c r="O114" s="9">
        <v>0</v>
      </c>
      <c r="P114" s="9">
        <v>0</v>
      </c>
      <c r="Q114" s="38">
        <f t="shared" si="24"/>
        <v>3</v>
      </c>
      <c r="R114" s="38">
        <f t="shared" si="25"/>
        <v>3</v>
      </c>
      <c r="S114" s="38">
        <f t="shared" si="26"/>
        <v>45</v>
      </c>
      <c r="T114" s="94"/>
    </row>
    <row r="115" spans="1:20" ht="27.75" customHeight="1">
      <c r="A115" s="106" t="s">
        <v>91</v>
      </c>
      <c r="B115" s="34">
        <v>3</v>
      </c>
      <c r="C115" s="8">
        <v>3</v>
      </c>
      <c r="D115" s="8"/>
      <c r="E115" s="34">
        <v>0</v>
      </c>
      <c r="F115" s="8">
        <v>0</v>
      </c>
      <c r="G115" s="8">
        <v>0</v>
      </c>
      <c r="H115" s="34">
        <v>0</v>
      </c>
      <c r="I115" s="8">
        <v>0</v>
      </c>
      <c r="J115" s="55">
        <v>0</v>
      </c>
      <c r="K115" s="69">
        <v>0</v>
      </c>
      <c r="L115" s="8">
        <v>0</v>
      </c>
      <c r="M115" s="70">
        <v>0</v>
      </c>
      <c r="N115" s="59">
        <v>0</v>
      </c>
      <c r="O115" s="9">
        <v>0</v>
      </c>
      <c r="P115" s="9">
        <v>0</v>
      </c>
      <c r="Q115" s="38">
        <f t="shared" si="24"/>
        <v>3</v>
      </c>
      <c r="R115" s="38">
        <f t="shared" si="25"/>
        <v>3</v>
      </c>
      <c r="S115" s="38">
        <f t="shared" si="26"/>
        <v>0</v>
      </c>
      <c r="T115" s="74"/>
    </row>
    <row r="116" spans="1:21" s="21" customFormat="1" ht="28.5" customHeight="1">
      <c r="A116" s="7" t="s">
        <v>76</v>
      </c>
      <c r="B116" s="34">
        <v>3</v>
      </c>
      <c r="C116" s="8">
        <v>3</v>
      </c>
      <c r="D116" s="8"/>
      <c r="E116" s="34">
        <v>0</v>
      </c>
      <c r="F116" s="8">
        <v>0</v>
      </c>
      <c r="G116" s="8">
        <v>0</v>
      </c>
      <c r="H116" s="34">
        <v>0</v>
      </c>
      <c r="I116" s="8">
        <v>0</v>
      </c>
      <c r="J116" s="55">
        <v>0</v>
      </c>
      <c r="K116" s="69">
        <v>0</v>
      </c>
      <c r="L116" s="8">
        <v>0</v>
      </c>
      <c r="M116" s="70">
        <v>0</v>
      </c>
      <c r="N116" s="59">
        <v>0</v>
      </c>
      <c r="O116" s="9">
        <v>0</v>
      </c>
      <c r="P116" s="9">
        <v>0</v>
      </c>
      <c r="Q116" s="38">
        <f t="shared" si="24"/>
        <v>3</v>
      </c>
      <c r="R116" s="38">
        <f t="shared" si="25"/>
        <v>3</v>
      </c>
      <c r="S116" s="38">
        <f t="shared" si="26"/>
        <v>0</v>
      </c>
      <c r="T116" s="74"/>
      <c r="U116" s="132"/>
    </row>
    <row r="117" spans="1:20" ht="3" customHeight="1">
      <c r="A117" s="10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74"/>
    </row>
    <row r="118" spans="1:19" ht="27.75" customHeight="1" hidden="1">
      <c r="A118" s="131"/>
      <c r="B118" s="88"/>
      <c r="C118" s="88"/>
      <c r="D118" s="88"/>
      <c r="E118" s="88"/>
      <c r="F118" s="88"/>
      <c r="G118" s="88"/>
      <c r="H118" s="88"/>
      <c r="I118" s="88"/>
      <c r="J118" s="89"/>
      <c r="K118" s="90"/>
      <c r="L118" s="91"/>
      <c r="M118" s="92"/>
      <c r="N118" s="93"/>
      <c r="O118" s="88"/>
      <c r="P118" s="88"/>
      <c r="Q118" s="88"/>
      <c r="R118" s="88"/>
      <c r="S118" s="88"/>
    </row>
    <row r="119" spans="1:19" ht="12.75">
      <c r="A119" s="109" t="s">
        <v>62</v>
      </c>
      <c r="B119" s="27">
        <f aca="true" t="shared" si="29" ref="B119:P119">B91+B93+B95+B98+B101+B105+B109+B113+B117</f>
        <v>45</v>
      </c>
      <c r="C119" s="27">
        <f t="shared" si="29"/>
        <v>45</v>
      </c>
      <c r="D119" s="27">
        <f t="shared" si="29"/>
        <v>225</v>
      </c>
      <c r="E119" s="27">
        <f t="shared" si="29"/>
        <v>0</v>
      </c>
      <c r="F119" s="27">
        <f t="shared" si="29"/>
        <v>0</v>
      </c>
      <c r="G119" s="27">
        <f t="shared" si="29"/>
        <v>0</v>
      </c>
      <c r="H119" s="27">
        <f t="shared" si="29"/>
        <v>0</v>
      </c>
      <c r="I119" s="27">
        <f t="shared" si="29"/>
        <v>0</v>
      </c>
      <c r="J119" s="27">
        <f t="shared" si="29"/>
        <v>0</v>
      </c>
      <c r="K119" s="27">
        <f t="shared" si="29"/>
        <v>0</v>
      </c>
      <c r="L119" s="27">
        <f t="shared" si="29"/>
        <v>0</v>
      </c>
      <c r="M119" s="27">
        <f t="shared" si="29"/>
        <v>0</v>
      </c>
      <c r="N119" s="27">
        <f t="shared" si="29"/>
        <v>0</v>
      </c>
      <c r="O119" s="27">
        <f t="shared" si="29"/>
        <v>0</v>
      </c>
      <c r="P119" s="27">
        <f t="shared" si="29"/>
        <v>0</v>
      </c>
      <c r="Q119" s="27">
        <f>Q105+Q109+Q113+Q117</f>
        <v>45</v>
      </c>
      <c r="R119" s="27">
        <f>R105+R109+R113+R117</f>
        <v>45</v>
      </c>
      <c r="S119" s="27">
        <f>S105+S109+S113+S117</f>
        <v>225</v>
      </c>
    </row>
    <row r="120" spans="1:19" ht="12.75">
      <c r="A120" s="107" t="s">
        <v>63</v>
      </c>
      <c r="B120" s="108">
        <f aca="true" t="shared" si="30" ref="B120:P120">B33+B89+B119</f>
        <v>65</v>
      </c>
      <c r="C120" s="108">
        <f t="shared" si="30"/>
        <v>125</v>
      </c>
      <c r="D120" s="108">
        <f t="shared" si="30"/>
        <v>515</v>
      </c>
      <c r="E120" s="108">
        <f t="shared" si="30"/>
        <v>1</v>
      </c>
      <c r="F120" s="108">
        <f t="shared" si="30"/>
        <v>4</v>
      </c>
      <c r="G120" s="108">
        <f t="shared" si="30"/>
        <v>15</v>
      </c>
      <c r="H120" s="108">
        <f t="shared" si="30"/>
        <v>0</v>
      </c>
      <c r="I120" s="108">
        <f t="shared" si="30"/>
        <v>0</v>
      </c>
      <c r="J120" s="108">
        <f t="shared" si="30"/>
        <v>0</v>
      </c>
      <c r="K120" s="108">
        <f t="shared" si="30"/>
        <v>0</v>
      </c>
      <c r="L120" s="108">
        <f t="shared" si="30"/>
        <v>0</v>
      </c>
      <c r="M120" s="108">
        <f t="shared" si="30"/>
        <v>0</v>
      </c>
      <c r="N120" s="108">
        <f t="shared" si="30"/>
        <v>0</v>
      </c>
      <c r="O120" s="108">
        <f t="shared" si="30"/>
        <v>0</v>
      </c>
      <c r="P120" s="108">
        <f t="shared" si="30"/>
        <v>0</v>
      </c>
      <c r="Q120" s="108">
        <f>B120+E120+H120+K120+N120</f>
        <v>66</v>
      </c>
      <c r="R120" s="108">
        <f>C120+F120+I120+L120+O120</f>
        <v>129</v>
      </c>
      <c r="S120" s="108">
        <f>D120+G120+J120+M120+P120</f>
        <v>530</v>
      </c>
    </row>
    <row r="121" spans="1:19" ht="13.5" thickBot="1">
      <c r="A121" s="28"/>
      <c r="B121" s="46"/>
      <c r="C121" s="46"/>
      <c r="D121" s="46"/>
      <c r="E121" s="46"/>
      <c r="F121" s="46"/>
      <c r="G121" s="46"/>
      <c r="H121" s="46"/>
      <c r="I121" s="46"/>
      <c r="J121" s="46"/>
      <c r="K121" s="62"/>
      <c r="L121" s="62"/>
      <c r="M121" s="62"/>
      <c r="N121" s="46"/>
      <c r="O121" s="46"/>
      <c r="P121" s="46"/>
      <c r="Q121" s="46"/>
      <c r="R121" s="46"/>
      <c r="S121" s="46"/>
    </row>
    <row r="122" spans="2:21" ht="13.5" thickBot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108">
        <f>Q33+Q89+Q119</f>
        <v>66</v>
      </c>
      <c r="R122" s="108">
        <f>R33+R89+R119</f>
        <v>129</v>
      </c>
      <c r="S122" s="108">
        <f>S33+S89+S119</f>
        <v>540</v>
      </c>
      <c r="U122" s="22">
        <v>20.28</v>
      </c>
    </row>
    <row r="123" spans="16:21" ht="12.75">
      <c r="P123" s="51"/>
      <c r="U123" s="22">
        <v>10.11</v>
      </c>
    </row>
    <row r="124" spans="17:21" ht="12.75">
      <c r="Q124" s="1" t="s">
        <v>66</v>
      </c>
      <c r="R124" s="14">
        <f>R122</f>
        <v>129</v>
      </c>
      <c r="S124" s="140">
        <f>R124/18</f>
        <v>7.166666666666667</v>
      </c>
      <c r="U124" s="22">
        <f>U122+U123</f>
        <v>30.39</v>
      </c>
    </row>
    <row r="125" spans="17:19" ht="12.75">
      <c r="Q125" s="1" t="s">
        <v>67</v>
      </c>
      <c r="R125" s="134" t="e">
        <f>'Муниципальное задание'!R48</f>
        <v>#REF!</v>
      </c>
      <c r="S125" s="140" t="e">
        <f>R125/18</f>
        <v>#REF!</v>
      </c>
    </row>
    <row r="126" ht="12.75">
      <c r="R126" s="14" t="e">
        <f>R124+R125</f>
        <v>#REF!</v>
      </c>
    </row>
    <row r="127" ht="12.75">
      <c r="R127" s="140" t="e">
        <f>R126/18</f>
        <v>#REF!</v>
      </c>
    </row>
    <row r="129" spans="17:18" ht="12.75">
      <c r="Q129" s="136"/>
      <c r="R129" s="136" t="s">
        <v>68</v>
      </c>
    </row>
    <row r="130" spans="17:18" ht="12.75">
      <c r="Q130" s="136" t="s">
        <v>66</v>
      </c>
      <c r="R130" s="136">
        <v>435</v>
      </c>
    </row>
    <row r="131" spans="17:18" ht="12.75">
      <c r="Q131" s="136" t="s">
        <v>67</v>
      </c>
      <c r="R131" s="136">
        <v>166</v>
      </c>
    </row>
    <row r="132" spans="17:18" ht="12.75">
      <c r="Q132" s="136"/>
      <c r="R132" s="136">
        <f>SUM(R130:R131)</f>
        <v>601</v>
      </c>
    </row>
    <row r="133" spans="17:18" ht="12.75">
      <c r="Q133" s="136"/>
      <c r="R133" s="136"/>
    </row>
  </sheetData>
  <sheetProtection/>
  <autoFilter ref="A8:U118"/>
  <mergeCells count="12">
    <mergeCell ref="U4:U6"/>
    <mergeCell ref="K4:M6"/>
    <mergeCell ref="N4:P6"/>
    <mergeCell ref="Q4:S6"/>
    <mergeCell ref="A3:S3"/>
    <mergeCell ref="T4:T7"/>
    <mergeCell ref="A1:R1"/>
    <mergeCell ref="A2:R2"/>
    <mergeCell ref="A4:A7"/>
    <mergeCell ref="B4:D6"/>
    <mergeCell ref="E4:G6"/>
    <mergeCell ref="H4:J6"/>
  </mergeCells>
  <printOptions/>
  <pageMargins left="0.7480314960629921" right="0.15748031496062992" top="0.1968503937007874" bottom="0.1968503937007874" header="0" footer="0"/>
  <pageSetup fitToHeight="5" fitToWidth="1" horizontalDpi="600" verticalDpi="600" orientation="landscape" paperSize="9" scale="95" r:id="rId3"/>
  <rowBreaks count="1" manualBreakCount="1">
    <brk id="2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49"/>
  <sheetViews>
    <sheetView tabSelected="1" view="pageBreakPreview" zoomScaleNormal="110" zoomScaleSheetLayoutView="100" workbookViewId="0" topLeftCell="A7">
      <selection activeCell="W38" sqref="W38"/>
    </sheetView>
  </sheetViews>
  <sheetFormatPr defaultColWidth="9.140625" defaultRowHeight="12.75"/>
  <cols>
    <col min="1" max="1" width="31.8515625" style="16" customWidth="1"/>
    <col min="2" max="2" width="6.57421875" style="15" customWidth="1"/>
    <col min="3" max="3" width="7.140625" style="15" customWidth="1"/>
    <col min="4" max="4" width="7.00390625" style="15" customWidth="1"/>
    <col min="5" max="5" width="6.28125" style="15" customWidth="1"/>
    <col min="6" max="6" width="6.7109375" style="15" customWidth="1"/>
    <col min="7" max="7" width="5.140625" style="15" customWidth="1"/>
    <col min="8" max="8" width="4.28125" style="15" customWidth="1"/>
    <col min="9" max="9" width="5.57421875" style="15" customWidth="1"/>
    <col min="10" max="10" width="5.8515625" style="15" customWidth="1"/>
    <col min="11" max="11" width="6.421875" style="15" customWidth="1"/>
    <col min="12" max="12" width="6.7109375" style="15" customWidth="1"/>
    <col min="13" max="13" width="5.57421875" style="15" customWidth="1"/>
    <col min="14" max="14" width="4.8515625" style="15" customWidth="1"/>
    <col min="15" max="15" width="6.28125" style="15" customWidth="1"/>
    <col min="16" max="16" width="6.8515625" style="15" customWidth="1"/>
    <col min="17" max="17" width="5.00390625" style="15" customWidth="1"/>
    <col min="18" max="18" width="8.140625" style="15" customWidth="1"/>
    <col min="19" max="19" width="7.28125" style="15" customWidth="1"/>
    <col min="20" max="20" width="0.13671875" style="15" customWidth="1"/>
    <col min="21" max="21" width="9.421875" style="15" bestFit="1" customWidth="1"/>
    <col min="22" max="16384" width="9.140625" style="15" customWidth="1"/>
  </cols>
  <sheetData>
    <row r="1" spans="1:15" s="1" customFormat="1" ht="12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" customFormat="1" ht="12.7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12.75">
      <c r="A4" s="165" t="s">
        <v>114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ht="13.5" thickBot="1"/>
    <row r="6" spans="1:20" ht="9.75" customHeight="1">
      <c r="A6" s="166" t="s">
        <v>2</v>
      </c>
      <c r="B6" s="187" t="s">
        <v>3</v>
      </c>
      <c r="C6" s="187"/>
      <c r="D6" s="187"/>
      <c r="E6" s="187" t="s">
        <v>4</v>
      </c>
      <c r="F6" s="187"/>
      <c r="G6" s="187"/>
      <c r="H6" s="187" t="s">
        <v>5</v>
      </c>
      <c r="I6" s="187"/>
      <c r="J6" s="187"/>
      <c r="K6" s="187" t="s">
        <v>6</v>
      </c>
      <c r="L6" s="187"/>
      <c r="M6" s="187"/>
      <c r="N6" s="189" t="s">
        <v>7</v>
      </c>
      <c r="O6" s="189"/>
      <c r="P6" s="189"/>
      <c r="Q6" s="195" t="s">
        <v>8</v>
      </c>
      <c r="R6" s="195"/>
      <c r="S6" s="195"/>
      <c r="T6" s="192" t="s">
        <v>9</v>
      </c>
    </row>
    <row r="7" spans="1:20" ht="9.75" customHeight="1">
      <c r="A7" s="16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90"/>
      <c r="O7" s="190"/>
      <c r="P7" s="190"/>
      <c r="Q7" s="196"/>
      <c r="R7" s="196"/>
      <c r="S7" s="196"/>
      <c r="T7" s="193"/>
    </row>
    <row r="8" spans="1:20" ht="9.75" customHeight="1">
      <c r="A8" s="16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90"/>
      <c r="O8" s="190"/>
      <c r="P8" s="190"/>
      <c r="Q8" s="196"/>
      <c r="R8" s="196"/>
      <c r="S8" s="196"/>
      <c r="T8" s="193"/>
    </row>
    <row r="9" spans="1:20" ht="78.75" customHeight="1" thickBot="1">
      <c r="A9" s="191"/>
      <c r="B9" s="25" t="s">
        <v>10</v>
      </c>
      <c r="C9" s="26" t="s">
        <v>26</v>
      </c>
      <c r="D9" s="26" t="s">
        <v>31</v>
      </c>
      <c r="E9" s="25" t="s">
        <v>10</v>
      </c>
      <c r="F9" s="26" t="s">
        <v>26</v>
      </c>
      <c r="G9" s="26" t="s">
        <v>31</v>
      </c>
      <c r="H9" s="25" t="s">
        <v>10</v>
      </c>
      <c r="I9" s="26" t="s">
        <v>26</v>
      </c>
      <c r="J9" s="26" t="s">
        <v>31</v>
      </c>
      <c r="K9" s="25" t="s">
        <v>10</v>
      </c>
      <c r="L9" s="26" t="s">
        <v>26</v>
      </c>
      <c r="M9" s="26" t="s">
        <v>31</v>
      </c>
      <c r="N9" s="25" t="s">
        <v>10</v>
      </c>
      <c r="O9" s="26" t="s">
        <v>26</v>
      </c>
      <c r="P9" s="26" t="s">
        <v>31</v>
      </c>
      <c r="Q9" s="36" t="s">
        <v>10</v>
      </c>
      <c r="R9" s="37" t="s">
        <v>26</v>
      </c>
      <c r="S9" s="37" t="s">
        <v>31</v>
      </c>
      <c r="T9" s="194"/>
    </row>
    <row r="10" spans="1:39" ht="19.5" customHeight="1">
      <c r="A10" s="203" t="s">
        <v>54</v>
      </c>
      <c r="B10" s="110"/>
      <c r="C10" s="110"/>
      <c r="D10" s="110"/>
      <c r="E10" s="110"/>
      <c r="F10" s="110"/>
      <c r="G10" s="110"/>
      <c r="H10" s="110"/>
      <c r="I10" s="110"/>
      <c r="J10" s="111"/>
      <c r="K10" s="112"/>
      <c r="L10" s="110"/>
      <c r="M10" s="113"/>
      <c r="N10" s="114"/>
      <c r="O10" s="110"/>
      <c r="P10" s="110"/>
      <c r="Q10" s="110"/>
      <c r="R10" s="110"/>
      <c r="S10" s="110"/>
      <c r="T10" s="77"/>
      <c r="U10" s="78"/>
      <c r="V10" s="79"/>
      <c r="W10" s="79"/>
      <c r="X10" s="78"/>
      <c r="Y10" s="79"/>
      <c r="Z10" s="79"/>
      <c r="AA10" s="78"/>
      <c r="AB10" s="79"/>
      <c r="AC10" s="79"/>
      <c r="AD10" s="78"/>
      <c r="AE10" s="79"/>
      <c r="AF10" s="79"/>
      <c r="AG10" s="78"/>
      <c r="AH10" s="80"/>
      <c r="AI10" s="80"/>
      <c r="AJ10" s="81"/>
      <c r="AK10" s="81"/>
      <c r="AL10" s="81"/>
      <c r="AM10" s="82"/>
    </row>
    <row r="11" spans="1:20" ht="19.5" customHeight="1">
      <c r="A11" s="84" t="s">
        <v>70</v>
      </c>
      <c r="B11" s="20">
        <f>B12</f>
        <v>0</v>
      </c>
      <c r="C11" s="20">
        <f aca="true" t="shared" si="0" ref="C11:P11">C12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1</v>
      </c>
      <c r="O11" s="20">
        <f t="shared" si="0"/>
        <v>4</v>
      </c>
      <c r="P11" s="20">
        <f t="shared" si="0"/>
        <v>1</v>
      </c>
      <c r="Q11" s="44">
        <f aca="true" t="shared" si="1" ref="Q11:Q36">B11+E11+H11+K11+N11</f>
        <v>1</v>
      </c>
      <c r="R11" s="44">
        <f aca="true" t="shared" si="2" ref="R11:R38">C11+F11+I11+L11+O11</f>
        <v>4</v>
      </c>
      <c r="S11" s="44">
        <f aca="true" t="shared" si="3" ref="S11:S38">D11+G11+J11+M11+P11</f>
        <v>1</v>
      </c>
      <c r="T11" s="19"/>
    </row>
    <row r="12" spans="1:20" s="76" customFormat="1" ht="19.5" customHeight="1">
      <c r="A12" s="86" t="s">
        <v>57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1</v>
      </c>
      <c r="O12" s="133">
        <v>4</v>
      </c>
      <c r="P12" s="133">
        <v>1</v>
      </c>
      <c r="Q12" s="38">
        <f t="shared" si="1"/>
        <v>1</v>
      </c>
      <c r="R12" s="38">
        <f t="shared" si="2"/>
        <v>4</v>
      </c>
      <c r="S12" s="38">
        <f t="shared" si="3"/>
        <v>1</v>
      </c>
      <c r="T12" s="75"/>
    </row>
    <row r="13" spans="1:20" ht="18.75" customHeight="1">
      <c r="A13" s="84" t="s">
        <v>13</v>
      </c>
      <c r="B13" s="20">
        <f aca="true" t="shared" si="4" ref="B13:P13">B14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1</v>
      </c>
      <c r="O13" s="20">
        <f t="shared" si="4"/>
        <v>4</v>
      </c>
      <c r="P13" s="20">
        <f t="shared" si="4"/>
        <v>1</v>
      </c>
      <c r="Q13" s="44">
        <f t="shared" si="1"/>
        <v>1</v>
      </c>
      <c r="R13" s="44">
        <f t="shared" si="2"/>
        <v>4</v>
      </c>
      <c r="S13" s="44">
        <f t="shared" si="3"/>
        <v>1</v>
      </c>
      <c r="T13" s="19"/>
    </row>
    <row r="14" spans="1:20" s="76" customFormat="1" ht="19.5" customHeight="1">
      <c r="A14" s="86" t="s">
        <v>50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1</v>
      </c>
      <c r="O14" s="133">
        <v>4</v>
      </c>
      <c r="P14" s="133">
        <v>1</v>
      </c>
      <c r="Q14" s="38">
        <f t="shared" si="1"/>
        <v>1</v>
      </c>
      <c r="R14" s="38">
        <f t="shared" si="2"/>
        <v>4</v>
      </c>
      <c r="S14" s="38">
        <f t="shared" si="3"/>
        <v>1</v>
      </c>
      <c r="T14" s="75"/>
    </row>
    <row r="15" spans="1:20" ht="19.5" customHeight="1" hidden="1">
      <c r="A15" s="103"/>
      <c r="B15" s="20">
        <f aca="true" t="shared" si="5" ref="B15:P15">B16</f>
        <v>0</v>
      </c>
      <c r="C15" s="20">
        <f t="shared" si="5"/>
        <v>0</v>
      </c>
      <c r="D15" s="20">
        <f t="shared" si="5"/>
        <v>0</v>
      </c>
      <c r="E15" s="20">
        <f t="shared" si="5"/>
        <v>0</v>
      </c>
      <c r="F15" s="20">
        <f t="shared" si="5"/>
        <v>0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0">
        <f t="shared" si="5"/>
        <v>0</v>
      </c>
      <c r="L15" s="20">
        <f t="shared" si="5"/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si="5"/>
        <v>0</v>
      </c>
      <c r="Q15" s="44">
        <f t="shared" si="1"/>
        <v>0</v>
      </c>
      <c r="R15" s="44">
        <f t="shared" si="2"/>
        <v>0</v>
      </c>
      <c r="S15" s="44">
        <f t="shared" si="3"/>
        <v>0</v>
      </c>
      <c r="T15" s="6">
        <f>SUM(T16)</f>
        <v>0</v>
      </c>
    </row>
    <row r="16" spans="1:20" s="76" customFormat="1" ht="19.5" customHeight="1" hidden="1">
      <c r="A16" s="86"/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38">
        <v>0</v>
      </c>
      <c r="R16" s="38">
        <f t="shared" si="2"/>
        <v>0</v>
      </c>
      <c r="S16" s="38">
        <f t="shared" si="3"/>
        <v>0</v>
      </c>
      <c r="T16" s="75">
        <f>R16/6*119</f>
        <v>0</v>
      </c>
    </row>
    <row r="17" spans="1:20" ht="17.25" customHeight="1">
      <c r="A17" s="84" t="s">
        <v>47</v>
      </c>
      <c r="B17" s="85">
        <f>B18+B19</f>
        <v>0</v>
      </c>
      <c r="C17" s="85">
        <f aca="true" t="shared" si="6" ref="C17:P17">C18+C19</f>
        <v>0</v>
      </c>
      <c r="D17" s="85">
        <f t="shared" si="6"/>
        <v>0</v>
      </c>
      <c r="E17" s="85">
        <f t="shared" si="6"/>
        <v>0</v>
      </c>
      <c r="F17" s="85">
        <f t="shared" si="6"/>
        <v>0</v>
      </c>
      <c r="G17" s="85">
        <f t="shared" si="6"/>
        <v>0</v>
      </c>
      <c r="H17" s="85">
        <f t="shared" si="6"/>
        <v>0</v>
      </c>
      <c r="I17" s="85">
        <f t="shared" si="6"/>
        <v>0</v>
      </c>
      <c r="J17" s="85">
        <f t="shared" si="6"/>
        <v>0</v>
      </c>
      <c r="K17" s="85">
        <f t="shared" si="6"/>
        <v>0</v>
      </c>
      <c r="L17" s="85">
        <f t="shared" si="6"/>
        <v>0</v>
      </c>
      <c r="M17" s="85">
        <f t="shared" si="6"/>
        <v>0</v>
      </c>
      <c r="N17" s="85">
        <f t="shared" si="6"/>
        <v>1</v>
      </c>
      <c r="O17" s="85">
        <f t="shared" si="6"/>
        <v>4</v>
      </c>
      <c r="P17" s="85">
        <f t="shared" si="6"/>
        <v>1</v>
      </c>
      <c r="Q17" s="44">
        <f t="shared" si="1"/>
        <v>1</v>
      </c>
      <c r="R17" s="44">
        <f t="shared" si="2"/>
        <v>4</v>
      </c>
      <c r="S17" s="44">
        <f t="shared" si="3"/>
        <v>1</v>
      </c>
      <c r="T17" s="6">
        <f>SUM(T18)</f>
        <v>79.33333333333333</v>
      </c>
    </row>
    <row r="18" spans="1:20" s="76" customFormat="1" ht="19.5" customHeight="1">
      <c r="A18" s="86" t="s">
        <v>46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1</v>
      </c>
      <c r="O18" s="133">
        <v>4</v>
      </c>
      <c r="P18" s="133">
        <v>1</v>
      </c>
      <c r="Q18" s="38">
        <f t="shared" si="1"/>
        <v>1</v>
      </c>
      <c r="R18" s="38">
        <f t="shared" si="2"/>
        <v>4</v>
      </c>
      <c r="S18" s="38">
        <f t="shared" si="3"/>
        <v>1</v>
      </c>
      <c r="T18" s="75">
        <f>R17/6*119</f>
        <v>79.33333333333333</v>
      </c>
    </row>
    <row r="19" spans="1:20" s="76" customFormat="1" ht="29.25" customHeight="1" hidden="1">
      <c r="A19" s="86"/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38">
        <v>0</v>
      </c>
      <c r="R19" s="38">
        <f t="shared" si="2"/>
        <v>0</v>
      </c>
      <c r="S19" s="38">
        <f t="shared" si="3"/>
        <v>0</v>
      </c>
      <c r="T19" s="75" t="e">
        <f>SUM(T20)</f>
        <v>#REF!</v>
      </c>
    </row>
    <row r="20" spans="1:20" ht="20.25" customHeight="1">
      <c r="A20" s="84" t="s">
        <v>48</v>
      </c>
      <c r="B20" s="20">
        <f aca="true" t="shared" si="7" ref="B20:P20">B21</f>
        <v>0</v>
      </c>
      <c r="C20" s="20">
        <f t="shared" si="7"/>
        <v>0</v>
      </c>
      <c r="D20" s="20">
        <f t="shared" si="7"/>
        <v>0</v>
      </c>
      <c r="E20" s="20">
        <f t="shared" si="7"/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0</v>
      </c>
      <c r="M20" s="20">
        <f t="shared" si="7"/>
        <v>0</v>
      </c>
      <c r="N20" s="20">
        <f t="shared" si="7"/>
        <v>1</v>
      </c>
      <c r="O20" s="20">
        <f t="shared" si="7"/>
        <v>4</v>
      </c>
      <c r="P20" s="20">
        <f t="shared" si="7"/>
        <v>1</v>
      </c>
      <c r="Q20" s="44">
        <f t="shared" si="1"/>
        <v>1</v>
      </c>
      <c r="R20" s="44">
        <f t="shared" si="2"/>
        <v>4</v>
      </c>
      <c r="S20" s="44">
        <f t="shared" si="3"/>
        <v>1</v>
      </c>
      <c r="T20" s="10" t="e">
        <f>#REF!/6*119</f>
        <v>#REF!</v>
      </c>
    </row>
    <row r="21" spans="1:20" s="76" customFormat="1" ht="19.5" customHeight="1">
      <c r="A21" s="86" t="s">
        <v>49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</v>
      </c>
      <c r="O21" s="133">
        <v>4</v>
      </c>
      <c r="P21" s="133">
        <v>1</v>
      </c>
      <c r="Q21" s="38">
        <f t="shared" si="1"/>
        <v>1</v>
      </c>
      <c r="R21" s="38">
        <f t="shared" si="2"/>
        <v>4</v>
      </c>
      <c r="S21" s="38">
        <f t="shared" si="3"/>
        <v>1</v>
      </c>
      <c r="T21" s="75" t="e">
        <f>SUM(T22)</f>
        <v>#REF!</v>
      </c>
    </row>
    <row r="22" spans="1:20" s="1" customFormat="1" ht="21" customHeight="1">
      <c r="A22" s="84" t="s">
        <v>21</v>
      </c>
      <c r="B22" s="20">
        <f aca="true" t="shared" si="8" ref="B22:P22">B23</f>
        <v>0</v>
      </c>
      <c r="C22" s="20">
        <f t="shared" si="8"/>
        <v>0</v>
      </c>
      <c r="D22" s="20">
        <f t="shared" si="8"/>
        <v>0</v>
      </c>
      <c r="E22" s="20">
        <f t="shared" si="8"/>
        <v>0</v>
      </c>
      <c r="F22" s="20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20">
        <f t="shared" si="8"/>
        <v>0</v>
      </c>
      <c r="N22" s="20">
        <f t="shared" si="8"/>
        <v>2</v>
      </c>
      <c r="O22" s="20">
        <f t="shared" si="8"/>
        <v>8</v>
      </c>
      <c r="P22" s="20">
        <f t="shared" si="8"/>
        <v>4</v>
      </c>
      <c r="Q22" s="44">
        <f t="shared" si="1"/>
        <v>2</v>
      </c>
      <c r="R22" s="44">
        <f t="shared" si="2"/>
        <v>8</v>
      </c>
      <c r="S22" s="44">
        <f t="shared" si="3"/>
        <v>4</v>
      </c>
      <c r="T22" s="10" t="e">
        <f>#REF!/6*119</f>
        <v>#REF!</v>
      </c>
    </row>
    <row r="23" spans="1:20" s="76" customFormat="1" ht="18" customHeight="1">
      <c r="A23" s="86" t="s">
        <v>55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2</v>
      </c>
      <c r="O23" s="133">
        <v>8</v>
      </c>
      <c r="P23" s="133">
        <v>4</v>
      </c>
      <c r="Q23" s="38">
        <f t="shared" si="1"/>
        <v>2</v>
      </c>
      <c r="R23" s="38">
        <f t="shared" si="2"/>
        <v>8</v>
      </c>
      <c r="S23" s="38">
        <f t="shared" si="3"/>
        <v>4</v>
      </c>
      <c r="T23" s="75">
        <f>SUM(T24)</f>
        <v>158.66666666666666</v>
      </c>
    </row>
    <row r="24" spans="1:21" s="1" customFormat="1" ht="18.75" customHeight="1">
      <c r="A24" s="84" t="s">
        <v>18</v>
      </c>
      <c r="B24" s="20">
        <f aca="true" t="shared" si="9" ref="B24:P24">B25</f>
        <v>0</v>
      </c>
      <c r="C24" s="20">
        <f t="shared" si="9"/>
        <v>0</v>
      </c>
      <c r="D24" s="20">
        <f t="shared" si="9"/>
        <v>0</v>
      </c>
      <c r="E24" s="20">
        <f t="shared" si="9"/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2</v>
      </c>
      <c r="O24" s="20">
        <f t="shared" si="9"/>
        <v>8</v>
      </c>
      <c r="P24" s="20">
        <f t="shared" si="9"/>
        <v>2</v>
      </c>
      <c r="Q24" s="44">
        <f t="shared" si="1"/>
        <v>2</v>
      </c>
      <c r="R24" s="44">
        <f t="shared" si="2"/>
        <v>8</v>
      </c>
      <c r="S24" s="44">
        <f t="shared" si="3"/>
        <v>2</v>
      </c>
      <c r="T24" s="10">
        <f>R23/6*119</f>
        <v>158.66666666666666</v>
      </c>
      <c r="U24" s="21"/>
    </row>
    <row r="25" spans="1:20" s="76" customFormat="1" ht="18.75" customHeight="1">
      <c r="A25" s="86" t="s">
        <v>55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2</v>
      </c>
      <c r="O25" s="133">
        <v>8</v>
      </c>
      <c r="P25" s="133">
        <v>2</v>
      </c>
      <c r="Q25" s="38">
        <f t="shared" si="1"/>
        <v>2</v>
      </c>
      <c r="R25" s="38">
        <f t="shared" si="2"/>
        <v>8</v>
      </c>
      <c r="S25" s="38">
        <f t="shared" si="3"/>
        <v>2</v>
      </c>
      <c r="T25" s="75"/>
    </row>
    <row r="26" spans="1:21" s="1" customFormat="1" ht="24" customHeight="1" hidden="1">
      <c r="A26" s="84"/>
      <c r="B26" s="85">
        <f aca="true" t="shared" si="10" ref="B26:P26">B27+B28</f>
        <v>0</v>
      </c>
      <c r="C26" s="85">
        <f t="shared" si="10"/>
        <v>0</v>
      </c>
      <c r="D26" s="85">
        <f t="shared" si="10"/>
        <v>0</v>
      </c>
      <c r="E26" s="85">
        <f t="shared" si="10"/>
        <v>0</v>
      </c>
      <c r="F26" s="85">
        <f t="shared" si="10"/>
        <v>0</v>
      </c>
      <c r="G26" s="85">
        <f t="shared" si="10"/>
        <v>0</v>
      </c>
      <c r="H26" s="85">
        <f t="shared" si="10"/>
        <v>0</v>
      </c>
      <c r="I26" s="85">
        <f t="shared" si="10"/>
        <v>0</v>
      </c>
      <c r="J26" s="85">
        <f t="shared" si="10"/>
        <v>0</v>
      </c>
      <c r="K26" s="85">
        <f t="shared" si="10"/>
        <v>0</v>
      </c>
      <c r="L26" s="85">
        <f t="shared" si="10"/>
        <v>0</v>
      </c>
      <c r="M26" s="85">
        <f t="shared" si="10"/>
        <v>0</v>
      </c>
      <c r="N26" s="85">
        <f t="shared" si="10"/>
        <v>0</v>
      </c>
      <c r="O26" s="85">
        <f t="shared" si="10"/>
        <v>0</v>
      </c>
      <c r="P26" s="85">
        <f t="shared" si="10"/>
        <v>0</v>
      </c>
      <c r="Q26" s="44">
        <f t="shared" si="1"/>
        <v>0</v>
      </c>
      <c r="R26" s="44">
        <f t="shared" si="2"/>
        <v>0</v>
      </c>
      <c r="S26" s="44">
        <f t="shared" si="3"/>
        <v>0</v>
      </c>
      <c r="T26" s="10"/>
      <c r="U26" s="21"/>
    </row>
    <row r="27" spans="1:20" s="76" customFormat="1" ht="19.5" customHeight="1" hidden="1">
      <c r="A27" s="86"/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38">
        <v>0</v>
      </c>
      <c r="R27" s="38">
        <f t="shared" si="2"/>
        <v>0</v>
      </c>
      <c r="S27" s="38">
        <f t="shared" si="3"/>
        <v>0</v>
      </c>
      <c r="T27" s="75"/>
    </row>
    <row r="28" spans="1:20" s="76" customFormat="1" ht="19.5" customHeight="1" hidden="1">
      <c r="A28" s="86"/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38">
        <f t="shared" si="1"/>
        <v>0</v>
      </c>
      <c r="R28" s="38">
        <f t="shared" si="2"/>
        <v>0</v>
      </c>
      <c r="S28" s="38">
        <f t="shared" si="3"/>
        <v>0</v>
      </c>
      <c r="T28" s="75"/>
    </row>
    <row r="29" spans="1:20" ht="16.5" customHeight="1">
      <c r="A29" s="84" t="s">
        <v>16</v>
      </c>
      <c r="B29" s="20">
        <f aca="true" t="shared" si="11" ref="B29:P29">B30</f>
        <v>0</v>
      </c>
      <c r="C29" s="20">
        <f t="shared" si="11"/>
        <v>0</v>
      </c>
      <c r="D29" s="20">
        <f t="shared" si="11"/>
        <v>0</v>
      </c>
      <c r="E29" s="20">
        <f t="shared" si="11"/>
        <v>0</v>
      </c>
      <c r="F29" s="20">
        <f t="shared" si="11"/>
        <v>0</v>
      </c>
      <c r="G29" s="20">
        <f t="shared" si="11"/>
        <v>0</v>
      </c>
      <c r="H29" s="20">
        <f t="shared" si="11"/>
        <v>0</v>
      </c>
      <c r="I29" s="20">
        <f t="shared" si="11"/>
        <v>0</v>
      </c>
      <c r="J29" s="20">
        <f t="shared" si="11"/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1</v>
      </c>
      <c r="O29" s="20">
        <f t="shared" si="11"/>
        <v>2</v>
      </c>
      <c r="P29" s="20">
        <f t="shared" si="11"/>
        <v>1</v>
      </c>
      <c r="Q29" s="44">
        <f t="shared" si="1"/>
        <v>1</v>
      </c>
      <c r="R29" s="44">
        <f t="shared" si="2"/>
        <v>2</v>
      </c>
      <c r="S29" s="44">
        <f t="shared" si="3"/>
        <v>1</v>
      </c>
      <c r="T29" s="43"/>
    </row>
    <row r="30" spans="1:20" s="76" customFormat="1" ht="18.75" customHeight="1">
      <c r="A30" s="86" t="s">
        <v>56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1</v>
      </c>
      <c r="O30" s="133">
        <v>2</v>
      </c>
      <c r="P30" s="133">
        <v>1</v>
      </c>
      <c r="Q30" s="38">
        <f t="shared" si="1"/>
        <v>1</v>
      </c>
      <c r="R30" s="38">
        <f t="shared" si="2"/>
        <v>2</v>
      </c>
      <c r="S30" s="38">
        <f t="shared" si="3"/>
        <v>1</v>
      </c>
      <c r="T30" s="75"/>
    </row>
    <row r="31" spans="1:20" ht="18.75" customHeight="1" hidden="1">
      <c r="A31" s="84"/>
      <c r="B31" s="20">
        <f aca="true" t="shared" si="12" ref="B31:P31">B32</f>
        <v>0</v>
      </c>
      <c r="C31" s="20">
        <f t="shared" si="12"/>
        <v>0</v>
      </c>
      <c r="D31" s="20">
        <f t="shared" si="12"/>
        <v>0</v>
      </c>
      <c r="E31" s="20">
        <f t="shared" si="12"/>
        <v>0</v>
      </c>
      <c r="F31" s="20">
        <f t="shared" si="12"/>
        <v>0</v>
      </c>
      <c r="G31" s="20">
        <f t="shared" si="12"/>
        <v>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  <c r="O31" s="20">
        <f t="shared" si="12"/>
        <v>0</v>
      </c>
      <c r="P31" s="20">
        <f t="shared" si="12"/>
        <v>0</v>
      </c>
      <c r="Q31" s="44">
        <f t="shared" si="1"/>
        <v>0</v>
      </c>
      <c r="R31" s="44">
        <f t="shared" si="2"/>
        <v>0</v>
      </c>
      <c r="S31" s="44">
        <f t="shared" si="3"/>
        <v>0</v>
      </c>
      <c r="T31" s="43"/>
    </row>
    <row r="32" spans="1:20" s="76" customFormat="1" ht="19.5" customHeight="1" hidden="1">
      <c r="A32" s="86"/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38">
        <v>0</v>
      </c>
      <c r="R32" s="38">
        <f t="shared" si="2"/>
        <v>0</v>
      </c>
      <c r="S32" s="38">
        <f t="shared" si="3"/>
        <v>0</v>
      </c>
      <c r="T32" s="75"/>
    </row>
    <row r="33" spans="1:20" ht="23.25" customHeight="1">
      <c r="A33" s="84" t="s">
        <v>33</v>
      </c>
      <c r="B33" s="85">
        <f aca="true" t="shared" si="13" ref="B33:P33">B34+B35</f>
        <v>0</v>
      </c>
      <c r="C33" s="85">
        <f t="shared" si="13"/>
        <v>0</v>
      </c>
      <c r="D33" s="85">
        <f t="shared" si="13"/>
        <v>0</v>
      </c>
      <c r="E33" s="85">
        <f t="shared" si="13"/>
        <v>0</v>
      </c>
      <c r="F33" s="85">
        <f t="shared" si="13"/>
        <v>0</v>
      </c>
      <c r="G33" s="85">
        <f t="shared" si="13"/>
        <v>0</v>
      </c>
      <c r="H33" s="85">
        <f t="shared" si="13"/>
        <v>0</v>
      </c>
      <c r="I33" s="85">
        <f t="shared" si="13"/>
        <v>0</v>
      </c>
      <c r="J33" s="85">
        <f t="shared" si="13"/>
        <v>0</v>
      </c>
      <c r="K33" s="85">
        <f t="shared" si="13"/>
        <v>0</v>
      </c>
      <c r="L33" s="85">
        <f t="shared" si="13"/>
        <v>0</v>
      </c>
      <c r="M33" s="85">
        <f t="shared" si="13"/>
        <v>0</v>
      </c>
      <c r="N33" s="85">
        <f t="shared" si="13"/>
        <v>1</v>
      </c>
      <c r="O33" s="85">
        <f t="shared" si="13"/>
        <v>4</v>
      </c>
      <c r="P33" s="85">
        <f t="shared" si="13"/>
        <v>1</v>
      </c>
      <c r="Q33" s="44">
        <f t="shared" si="1"/>
        <v>1</v>
      </c>
      <c r="R33" s="44">
        <f t="shared" si="2"/>
        <v>4</v>
      </c>
      <c r="S33" s="44">
        <f t="shared" si="3"/>
        <v>1</v>
      </c>
      <c r="T33" s="43"/>
    </row>
    <row r="34" spans="1:20" s="76" customFormat="1" ht="15.75" customHeight="1">
      <c r="A34" s="86" t="s">
        <v>112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1</v>
      </c>
      <c r="O34" s="133">
        <v>4</v>
      </c>
      <c r="P34" s="133">
        <v>1</v>
      </c>
      <c r="Q34" s="38">
        <f t="shared" si="1"/>
        <v>1</v>
      </c>
      <c r="R34" s="38">
        <f t="shared" si="2"/>
        <v>4</v>
      </c>
      <c r="S34" s="38">
        <f t="shared" si="3"/>
        <v>1</v>
      </c>
      <c r="T34" s="75"/>
    </row>
    <row r="35" spans="1:20" s="76" customFormat="1" ht="19.5" customHeight="1" hidden="1">
      <c r="A35" s="86"/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38">
        <v>0</v>
      </c>
      <c r="R35" s="38">
        <f t="shared" si="2"/>
        <v>0</v>
      </c>
      <c r="S35" s="38">
        <f t="shared" si="3"/>
        <v>0</v>
      </c>
      <c r="T35" s="75"/>
    </row>
    <row r="36" spans="1:20" ht="18.75" customHeight="1" hidden="1">
      <c r="A36" s="84"/>
      <c r="B36" s="20">
        <f>B37</f>
        <v>0</v>
      </c>
      <c r="C36" s="20">
        <f aca="true" t="shared" si="14" ref="C36:P36">C37</f>
        <v>0</v>
      </c>
      <c r="D36" s="20">
        <f t="shared" si="14"/>
        <v>0</v>
      </c>
      <c r="E36" s="20">
        <f t="shared" si="14"/>
        <v>0</v>
      </c>
      <c r="F36" s="20">
        <f t="shared" si="14"/>
        <v>0</v>
      </c>
      <c r="G36" s="20">
        <f t="shared" si="14"/>
        <v>0</v>
      </c>
      <c r="H36" s="20">
        <f t="shared" si="14"/>
        <v>0</v>
      </c>
      <c r="I36" s="20">
        <f t="shared" si="14"/>
        <v>0</v>
      </c>
      <c r="J36" s="20">
        <f t="shared" si="14"/>
        <v>0</v>
      </c>
      <c r="K36" s="20">
        <f t="shared" si="14"/>
        <v>0</v>
      </c>
      <c r="L36" s="20">
        <f t="shared" si="14"/>
        <v>0</v>
      </c>
      <c r="M36" s="20">
        <f t="shared" si="14"/>
        <v>0</v>
      </c>
      <c r="N36" s="20">
        <f t="shared" si="14"/>
        <v>0</v>
      </c>
      <c r="O36" s="20">
        <f t="shared" si="14"/>
        <v>0</v>
      </c>
      <c r="P36" s="20">
        <f t="shared" si="14"/>
        <v>0</v>
      </c>
      <c r="Q36" s="44">
        <f t="shared" si="1"/>
        <v>0</v>
      </c>
      <c r="R36" s="44">
        <f t="shared" si="2"/>
        <v>0</v>
      </c>
      <c r="S36" s="44">
        <f t="shared" si="3"/>
        <v>0</v>
      </c>
      <c r="T36" s="43"/>
    </row>
    <row r="37" spans="1:20" s="76" customFormat="1" ht="19.5" customHeight="1" hidden="1">
      <c r="A37" s="86"/>
      <c r="B37" s="133">
        <v>0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38">
        <v>0</v>
      </c>
      <c r="R37" s="38">
        <f t="shared" si="2"/>
        <v>0</v>
      </c>
      <c r="S37" s="38">
        <f t="shared" si="3"/>
        <v>0</v>
      </c>
      <c r="T37" s="75"/>
    </row>
    <row r="38" spans="1:20" s="76" customFormat="1" ht="18" customHeight="1">
      <c r="A38" s="163" t="s">
        <v>101</v>
      </c>
      <c r="B38" s="164">
        <v>0</v>
      </c>
      <c r="C38" s="164">
        <v>0</v>
      </c>
      <c r="D38" s="164">
        <v>0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1</v>
      </c>
      <c r="O38" s="164">
        <v>4</v>
      </c>
      <c r="P38" s="164">
        <v>1</v>
      </c>
      <c r="Q38" s="141">
        <v>1</v>
      </c>
      <c r="R38" s="141">
        <f t="shared" si="2"/>
        <v>4</v>
      </c>
      <c r="S38" s="141">
        <f t="shared" si="3"/>
        <v>1</v>
      </c>
      <c r="T38" s="162"/>
    </row>
    <row r="39" spans="1:20" s="76" customFormat="1" ht="27.75" customHeight="1">
      <c r="A39" s="86" t="s">
        <v>108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1</v>
      </c>
      <c r="O39" s="133">
        <v>4</v>
      </c>
      <c r="P39" s="133">
        <v>1</v>
      </c>
      <c r="Q39" s="38">
        <v>1</v>
      </c>
      <c r="R39" s="38">
        <v>4</v>
      </c>
      <c r="S39" s="38">
        <v>1</v>
      </c>
      <c r="T39" s="162"/>
    </row>
    <row r="40" spans="1:20" s="76" customFormat="1" ht="21" customHeight="1">
      <c r="A40" s="163" t="s">
        <v>19</v>
      </c>
      <c r="B40" s="164">
        <v>0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1</v>
      </c>
      <c r="O40" s="164">
        <v>4</v>
      </c>
      <c r="P40" s="164">
        <v>2</v>
      </c>
      <c r="Q40" s="141">
        <v>1</v>
      </c>
      <c r="R40" s="141">
        <v>4</v>
      </c>
      <c r="S40" s="141">
        <v>2</v>
      </c>
      <c r="T40" s="162"/>
    </row>
    <row r="41" spans="1:20" s="76" customFormat="1" ht="30.75" customHeight="1">
      <c r="A41" s="86" t="s">
        <v>109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1</v>
      </c>
      <c r="O41" s="133">
        <v>4</v>
      </c>
      <c r="P41" s="133">
        <v>2</v>
      </c>
      <c r="Q41" s="38">
        <v>1</v>
      </c>
      <c r="R41" s="38">
        <v>4</v>
      </c>
      <c r="S41" s="38">
        <v>2</v>
      </c>
      <c r="T41" s="162"/>
    </row>
    <row r="42" spans="1:20" s="76" customFormat="1" ht="26.25" customHeight="1">
      <c r="A42" s="163" t="s">
        <v>14</v>
      </c>
      <c r="B42" s="164">
        <v>0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1</v>
      </c>
      <c r="O42" s="164">
        <v>4</v>
      </c>
      <c r="P42" s="164">
        <v>5</v>
      </c>
      <c r="Q42" s="20">
        <v>1</v>
      </c>
      <c r="R42" s="20">
        <v>4</v>
      </c>
      <c r="S42" s="20">
        <v>5</v>
      </c>
      <c r="T42" s="162"/>
    </row>
    <row r="43" spans="1:20" s="76" customFormat="1" ht="20.25" customHeight="1">
      <c r="A43" s="86" t="s">
        <v>113</v>
      </c>
      <c r="B43" s="133">
        <v>0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1</v>
      </c>
      <c r="O43" s="133">
        <v>4</v>
      </c>
      <c r="P43" s="133">
        <v>5</v>
      </c>
      <c r="Q43" s="38">
        <v>1</v>
      </c>
      <c r="R43" s="38">
        <v>4</v>
      </c>
      <c r="S43" s="38">
        <v>5</v>
      </c>
      <c r="T43" s="162"/>
    </row>
    <row r="44" spans="1:20" ht="18.75" customHeight="1">
      <c r="A44" s="135" t="s">
        <v>64</v>
      </c>
      <c r="B44" s="87">
        <f>B11+B13+B15+B17+B20+B22+B24+B26+B29+B31+B33+B36</f>
        <v>0</v>
      </c>
      <c r="C44" s="87">
        <f aca="true" t="shared" si="15" ref="C44:T44">C11+C13+C15+C17+C20+C22+C24+C26+C29+C31+C33+C36</f>
        <v>0</v>
      </c>
      <c r="D44" s="87">
        <f t="shared" si="15"/>
        <v>0</v>
      </c>
      <c r="E44" s="87">
        <f t="shared" si="15"/>
        <v>0</v>
      </c>
      <c r="F44" s="87">
        <f t="shared" si="15"/>
        <v>0</v>
      </c>
      <c r="G44" s="87">
        <f t="shared" si="15"/>
        <v>0</v>
      </c>
      <c r="H44" s="87">
        <f t="shared" si="15"/>
        <v>0</v>
      </c>
      <c r="I44" s="87">
        <f t="shared" si="15"/>
        <v>0</v>
      </c>
      <c r="J44" s="87">
        <f t="shared" si="15"/>
        <v>0</v>
      </c>
      <c r="K44" s="87">
        <f t="shared" si="15"/>
        <v>0</v>
      </c>
      <c r="L44" s="87">
        <f t="shared" si="15"/>
        <v>0</v>
      </c>
      <c r="M44" s="87">
        <f t="shared" si="15"/>
        <v>0</v>
      </c>
      <c r="N44" s="87"/>
      <c r="O44" s="87"/>
      <c r="P44" s="87"/>
      <c r="Q44" s="87"/>
      <c r="R44" s="87"/>
      <c r="S44" s="87"/>
      <c r="T44" s="87" t="e">
        <f t="shared" si="15"/>
        <v>#REF!</v>
      </c>
    </row>
    <row r="45" spans="2:20" ht="11.2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8"/>
      <c r="R45" s="38"/>
      <c r="S45" s="38"/>
      <c r="T45" s="43"/>
    </row>
    <row r="46" spans="1:21" ht="12.75">
      <c r="A46" s="13" t="s">
        <v>65</v>
      </c>
      <c r="B46" s="49" t="e">
        <f>#REF!+#REF!+#REF!+B44</f>
        <v>#REF!</v>
      </c>
      <c r="C46" s="49" t="e">
        <f>#REF!+#REF!+#REF!+C44</f>
        <v>#REF!</v>
      </c>
      <c r="D46" s="49" t="e">
        <f>#REF!+#REF!+#REF!+D44</f>
        <v>#REF!</v>
      </c>
      <c r="E46" s="49" t="e">
        <f>#REF!+#REF!+#REF!+E44</f>
        <v>#REF!</v>
      </c>
      <c r="F46" s="49" t="e">
        <f>#REF!+#REF!+#REF!+F44</f>
        <v>#REF!</v>
      </c>
      <c r="G46" s="49" t="e">
        <f>#REF!+#REF!+#REF!+G44</f>
        <v>#REF!</v>
      </c>
      <c r="H46" s="49" t="e">
        <f>#REF!+#REF!+#REF!+H44</f>
        <v>#REF!</v>
      </c>
      <c r="I46" s="49" t="e">
        <f>#REF!+#REF!+#REF!+I44</f>
        <v>#REF!</v>
      </c>
      <c r="J46" s="49" t="e">
        <f>#REF!+#REF!+#REF!+J44</f>
        <v>#REF!</v>
      </c>
      <c r="K46" s="49" t="e">
        <f>#REF!+#REF!+#REF!+K44</f>
        <v>#REF!</v>
      </c>
      <c r="L46" s="49" t="e">
        <f>#REF!+#REF!+#REF!+L44</f>
        <v>#REF!</v>
      </c>
      <c r="M46" s="49" t="e">
        <f>#REF!+#REF!+#REF!+M44</f>
        <v>#REF!</v>
      </c>
      <c r="N46" s="49" t="e">
        <f>#REF!+#REF!+#REF!+N44</f>
        <v>#REF!</v>
      </c>
      <c r="O46" s="49" t="e">
        <f>#REF!+#REF!+#REF!+O44</f>
        <v>#REF!</v>
      </c>
      <c r="P46" s="49" t="e">
        <f>#REF!+#REF!+#REF!+P44</f>
        <v>#REF!</v>
      </c>
      <c r="Q46" s="49" t="e">
        <f>#REF!+#REF!+#REF!+Q44</f>
        <v>#REF!</v>
      </c>
      <c r="R46" s="49" t="e">
        <f>#REF!+#REF!+#REF!+R44</f>
        <v>#REF!</v>
      </c>
      <c r="S46" s="49" t="e">
        <f>#REF!+#REF!+#REF!+S44</f>
        <v>#REF!</v>
      </c>
      <c r="T46" s="49" t="e">
        <f>T27+T25+T23+T21+T19+T17+T15+#REF!+T13+#REF!+T29+T31+T33+T35+T37+T44</f>
        <v>#REF!</v>
      </c>
      <c r="U46" s="23"/>
    </row>
    <row r="47" spans="1:20" ht="12.75">
      <c r="A47" s="16" t="s">
        <v>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8"/>
      <c r="S47" s="48"/>
      <c r="T47" s="19"/>
    </row>
    <row r="48" spans="1:19" ht="12.75">
      <c r="A48" s="16" t="s">
        <v>73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9" t="e">
        <f>B46+E46+H46+K46+N46</f>
        <v>#REF!</v>
      </c>
      <c r="R48" s="49" t="e">
        <f>C46+F46+I46+L46+O46</f>
        <v>#REF!</v>
      </c>
      <c r="S48" s="49" t="e">
        <f>D46+G46+J46+M46+P46</f>
        <v>#REF!</v>
      </c>
    </row>
    <row r="49" spans="18:19" ht="12.75">
      <c r="R49" s="24"/>
      <c r="S49" s="24"/>
    </row>
  </sheetData>
  <sheetProtection/>
  <autoFilter ref="A9:AM46"/>
  <mergeCells count="11">
    <mergeCell ref="T6:T9"/>
    <mergeCell ref="Q6:S8"/>
    <mergeCell ref="B6:D8"/>
    <mergeCell ref="E6:G8"/>
    <mergeCell ref="A4:O4"/>
    <mergeCell ref="A1:O1"/>
    <mergeCell ref="A2:O2"/>
    <mergeCell ref="H6:J8"/>
    <mergeCell ref="K6:M8"/>
    <mergeCell ref="N6:P8"/>
    <mergeCell ref="A6:A9"/>
  </mergeCells>
  <printOptions/>
  <pageMargins left="0.7480314960629921" right="0.15748031496062992" top="0.3937007874015748" bottom="0.1968503937007874" header="0.5118110236220472" footer="0.5118110236220472"/>
  <pageSetup fitToHeight="0" fitToWidth="1" horizontalDpi="600" verticalDpi="600" orientation="landscape" paperSize="9" scale="97" r:id="rId1"/>
  <rowBreaks count="2" manualBreakCount="2">
    <brk id="23" max="18" man="1"/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Гандзюк</dc:creator>
  <cp:keywords/>
  <dc:description/>
  <cp:lastModifiedBy>ОКСАНА</cp:lastModifiedBy>
  <cp:lastPrinted>2023-09-20T10:08:34Z</cp:lastPrinted>
  <dcterms:created xsi:type="dcterms:W3CDTF">2018-12-17T13:03:11Z</dcterms:created>
  <dcterms:modified xsi:type="dcterms:W3CDTF">2024-04-26T08:07:29Z</dcterms:modified>
  <cp:category/>
  <cp:version/>
  <cp:contentType/>
  <cp:contentStatus/>
</cp:coreProperties>
</file>